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autoCompressPictures="0"/>
  <mc:AlternateContent xmlns:mc="http://schemas.openxmlformats.org/markup-compatibility/2006">
    <mc:Choice Requires="x15">
      <x15ac:absPath xmlns:x15ac="http://schemas.microsoft.com/office/spreadsheetml/2010/11/ac" url="V:\daten\Material Compliance\Conflict Materials\EMRT_Lieferantenumfrage\2025 Ver 2.0\"/>
    </mc:Choice>
  </mc:AlternateContent>
  <xr:revisionPtr revIDLastSave="0" documentId="13_ncr:1_{17A4C44E-8D42-435C-BEA5-66AF5545120D}"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120" yWindow="-120" windowWidth="29040" windowHeight="1572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List'!$B$2502:$B$2511</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List'!$B$5:$B$2496</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8" i="5" l="1"/>
  <c r="V49" i="5"/>
  <c r="V50" i="5"/>
  <c r="V51" i="5"/>
  <c r="V52" i="5"/>
  <c r="V53" i="5"/>
  <c r="V27" i="5"/>
  <c r="V6" i="5"/>
  <c r="V7" i="5"/>
  <c r="V8" i="5"/>
  <c r="V9" i="5"/>
  <c r="V10" i="5"/>
  <c r="V11" i="5"/>
  <c r="V12" i="5"/>
  <c r="V13" i="5"/>
  <c r="V14" i="5"/>
  <c r="V15" i="5"/>
  <c r="V16" i="5"/>
  <c r="V17" i="5"/>
  <c r="V18" i="5"/>
  <c r="A131"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492" i="5"/>
  <c r="AB2492" i="5"/>
  <c r="C2493" i="5"/>
  <c r="AB2493" i="5"/>
  <c r="C2494" i="5"/>
  <c r="AB2494" i="5"/>
  <c r="C2495" i="5"/>
  <c r="AB2495" i="5"/>
  <c r="V2492" i="5"/>
  <c r="E2492" i="5"/>
  <c r="X2492" i="5"/>
  <c r="V2493" i="5"/>
  <c r="E2493" i="5"/>
  <c r="X2493" i="5"/>
  <c r="V2494" i="5"/>
  <c r="E2494" i="5"/>
  <c r="X2494" i="5"/>
  <c r="V2495" i="5"/>
  <c r="E2495" i="5"/>
  <c r="X2495" i="5"/>
  <c r="B2492" i="5"/>
  <c r="T2492" i="5"/>
  <c r="B2493" i="5"/>
  <c r="T2493" i="5"/>
  <c r="B2494" i="5"/>
  <c r="T2494" i="5"/>
  <c r="B2495" i="5"/>
  <c r="T2495" i="5"/>
  <c r="S2492" i="5"/>
  <c r="S2493" i="5"/>
  <c r="S2494" i="5"/>
  <c r="S2495" i="5"/>
  <c r="R2492" i="5"/>
  <c r="R2493" i="5"/>
  <c r="R2494" i="5"/>
  <c r="R2495" i="5"/>
  <c r="C2491" i="5"/>
  <c r="V2491" i="5"/>
  <c r="J2491" i="5"/>
  <c r="J2492" i="5"/>
  <c r="J2493" i="5"/>
  <c r="J2494" i="5"/>
  <c r="J2495" i="5"/>
  <c r="I2491" i="5"/>
  <c r="I2492" i="5"/>
  <c r="I2493" i="5"/>
  <c r="I2494" i="5"/>
  <c r="I2495" i="5"/>
  <c r="H2491" i="5"/>
  <c r="H2492" i="5"/>
  <c r="H2493" i="5"/>
  <c r="H2494" i="5"/>
  <c r="H2495" i="5"/>
  <c r="F2492" i="5"/>
  <c r="G2492" i="5"/>
  <c r="F2493" i="5"/>
  <c r="G2493" i="5"/>
  <c r="F2494" i="5"/>
  <c r="G2494" i="5"/>
  <c r="F2495" i="5"/>
  <c r="G2495" i="5"/>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AB12" i="5"/>
  <c r="X12" i="5"/>
  <c r="S12" i="5"/>
  <c r="T12" i="5"/>
  <c r="R12" i="5"/>
  <c r="AB11" i="5"/>
  <c r="X11" i="5"/>
  <c r="S11" i="5"/>
  <c r="T11" i="5"/>
  <c r="R11" i="5"/>
  <c r="AB10" i="5"/>
  <c r="X10" i="5"/>
  <c r="S10" i="5"/>
  <c r="T10" i="5"/>
  <c r="R10" i="5"/>
  <c r="AB9" i="5"/>
  <c r="X9" i="5"/>
  <c r="S9" i="5"/>
  <c r="T9" i="5"/>
  <c r="R9" i="5"/>
  <c r="AB8" i="5"/>
  <c r="X8" i="5"/>
  <c r="S8" i="5"/>
  <c r="T8" i="5"/>
  <c r="R8" i="5"/>
  <c r="AB7" i="5"/>
  <c r="X7" i="5"/>
  <c r="S7" i="5"/>
  <c r="T7" i="5"/>
  <c r="R7" i="5"/>
  <c r="AB6" i="5"/>
  <c r="X6" i="5"/>
  <c r="S6" i="5"/>
  <c r="T6" i="5"/>
  <c r="R6" i="5"/>
  <c r="AB5" i="5"/>
  <c r="V5" i="5"/>
  <c r="X5" i="5"/>
  <c r="S5" i="5"/>
  <c r="T5" i="5"/>
  <c r="R5"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c r="B30" i="4"/>
  <c r="G7" i="6"/>
  <c r="B111" i="6"/>
  <c r="B110" i="6"/>
  <c r="B109" i="6"/>
  <c r="B108" i="6"/>
  <c r="B107" i="6"/>
  <c r="B106" i="6"/>
  <c r="B105" i="6"/>
  <c r="B104" i="6"/>
  <c r="B103" i="6"/>
  <c r="B102" i="6"/>
  <c r="B101" i="6"/>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B50" i="6"/>
  <c r="B48" i="6"/>
  <c r="B47" i="6"/>
  <c r="B46" i="6"/>
  <c r="B45" i="6"/>
  <c r="B44" i="6"/>
  <c r="B43" i="6"/>
  <c r="B42" i="6"/>
  <c r="B41" i="6"/>
  <c r="B40" i="6"/>
  <c r="B39" i="6"/>
  <c r="B37" i="6"/>
  <c r="B36" i="6"/>
  <c r="B35" i="6"/>
  <c r="B34" i="6"/>
  <c r="B33" i="6"/>
  <c r="B32" i="6"/>
  <c r="B31" i="6"/>
  <c r="B30" i="6"/>
  <c r="B29" i="6"/>
  <c r="B28" i="6"/>
  <c r="B26" i="6"/>
  <c r="B25" i="6"/>
  <c r="B24" i="6"/>
  <c r="B23" i="6"/>
  <c r="B22" i="6"/>
  <c r="B21" i="6"/>
  <c r="B20" i="6"/>
  <c r="B19" i="6"/>
  <c r="B18" i="6"/>
  <c r="B17" i="6"/>
  <c r="B15" i="6"/>
  <c r="B13" i="6"/>
  <c r="B12" i="6"/>
  <c r="B11" i="6"/>
  <c r="B10" i="6"/>
  <c r="B9" i="6"/>
  <c r="B6" i="6"/>
  <c r="B4" i="6"/>
  <c r="O30" i="4"/>
  <c r="P54" i="4"/>
  <c r="B137" i="4"/>
  <c r="A111" i="6"/>
  <c r="B135" i="4"/>
  <c r="A110" i="6"/>
  <c r="B133" i="4"/>
  <c r="A109" i="6"/>
  <c r="B131" i="4"/>
  <c r="A108" i="6"/>
  <c r="B120" i="4"/>
  <c r="A98" i="6"/>
  <c r="B119" i="4"/>
  <c r="A97" i="6"/>
  <c r="B117" i="4"/>
  <c r="A95" i="6"/>
  <c r="B115" i="4"/>
  <c r="A94" i="6"/>
  <c r="B114" i="4"/>
  <c r="A93" i="6"/>
  <c r="B102" i="4"/>
  <c r="A83" i="6"/>
  <c r="P53" i="4"/>
  <c r="B90" i="4"/>
  <c r="A72" i="6"/>
  <c r="B78" i="4"/>
  <c r="A61" i="6"/>
  <c r="B66" i="4"/>
  <c r="A50" i="6"/>
  <c r="B54" i="4"/>
  <c r="A39" i="6"/>
  <c r="P42" i="4"/>
  <c r="B42" i="4"/>
  <c r="A28" i="6"/>
  <c r="P41" i="4"/>
  <c r="A17" i="6"/>
  <c r="B29" i="4"/>
  <c r="A16" i="6"/>
  <c r="B26" i="4"/>
  <c r="A15" i="6"/>
  <c r="B24" i="4"/>
  <c r="A13" i="6"/>
  <c r="B22" i="4"/>
  <c r="A12" i="6"/>
  <c r="B21" i="4"/>
  <c r="A11" i="6"/>
  <c r="B20" i="4"/>
  <c r="A10" i="6"/>
  <c r="B19" i="4"/>
  <c r="A9" i="6"/>
  <c r="A8" i="6"/>
  <c r="B12" i="4"/>
  <c r="A7" i="6"/>
  <c r="B10" i="4"/>
  <c r="A6" i="6"/>
  <c r="B9" i="4"/>
  <c r="A5" i="6"/>
  <c r="A139" i="4"/>
  <c r="B138" i="4"/>
  <c r="I114" i="4"/>
  <c r="H114" i="4"/>
  <c r="G29" i="4"/>
  <c r="G114" i="4"/>
  <c r="D29" i="4"/>
  <c r="D114" i="4"/>
  <c r="B113" i="4"/>
  <c r="H101" i="4"/>
  <c r="G101" i="4"/>
  <c r="D101" i="4"/>
  <c r="G89" i="4"/>
  <c r="D89" i="4"/>
  <c r="G77" i="4"/>
  <c r="D77" i="4"/>
  <c r="G65" i="4"/>
  <c r="D65" i="4"/>
  <c r="G53" i="4"/>
  <c r="D53" i="4"/>
  <c r="S51" i="4"/>
  <c r="T51" i="4"/>
  <c r="U51" i="4"/>
  <c r="V51" i="4"/>
  <c r="W51" i="4"/>
  <c r="X51" i="4"/>
  <c r="Y51" i="4"/>
  <c r="Z51" i="4"/>
  <c r="AA51" i="4"/>
  <c r="AB51" i="4"/>
  <c r="AC51" i="4"/>
  <c r="S50" i="4"/>
  <c r="T50" i="4"/>
  <c r="U50" i="4"/>
  <c r="V50" i="4"/>
  <c r="W50" i="4"/>
  <c r="X50" i="4"/>
  <c r="Y50" i="4"/>
  <c r="Z50" i="4"/>
  <c r="AA50" i="4"/>
  <c r="AB50" i="4"/>
  <c r="AC50" i="4"/>
  <c r="S49" i="4"/>
  <c r="T49" i="4"/>
  <c r="U49" i="4"/>
  <c r="V49" i="4"/>
  <c r="W49" i="4"/>
  <c r="X49" i="4"/>
  <c r="Y49" i="4"/>
  <c r="Z49" i="4"/>
  <c r="AA49" i="4"/>
  <c r="AB49" i="4"/>
  <c r="AC49" i="4"/>
  <c r="S48" i="4"/>
  <c r="T48" i="4"/>
  <c r="U48" i="4"/>
  <c r="V48" i="4"/>
  <c r="W48" i="4"/>
  <c r="X48" i="4"/>
  <c r="Y48" i="4"/>
  <c r="Z48" i="4"/>
  <c r="AA48" i="4"/>
  <c r="AB48" i="4"/>
  <c r="AC48" i="4"/>
  <c r="S47" i="4"/>
  <c r="S46" i="4"/>
  <c r="T47" i="4"/>
  <c r="U47" i="4"/>
  <c r="T46" i="4"/>
  <c r="S45" i="4"/>
  <c r="S44" i="4"/>
  <c r="T45" i="4"/>
  <c r="U46" i="4"/>
  <c r="V47" i="4"/>
  <c r="W47" i="4"/>
  <c r="V46" i="4"/>
  <c r="U45" i="4"/>
  <c r="T44" i="4"/>
  <c r="S43" i="4"/>
  <c r="S42" i="4"/>
  <c r="T43" i="4"/>
  <c r="U44" i="4"/>
  <c r="V45" i="4"/>
  <c r="W46" i="4"/>
  <c r="X47" i="4"/>
  <c r="Y47" i="4"/>
  <c r="X46" i="4"/>
  <c r="W45" i="4"/>
  <c r="V44" i="4"/>
  <c r="U43" i="4"/>
  <c r="T42" i="4"/>
  <c r="U42" i="4"/>
  <c r="V43" i="4"/>
  <c r="W44" i="4"/>
  <c r="X45" i="4"/>
  <c r="Y46" i="4"/>
  <c r="Z47" i="4"/>
  <c r="AA47" i="4"/>
  <c r="Z46" i="4"/>
  <c r="Y45" i="4"/>
  <c r="X44" i="4"/>
  <c r="W43" i="4"/>
  <c r="V42" i="4"/>
  <c r="W42" i="4"/>
  <c r="X43" i="4"/>
  <c r="Y44" i="4"/>
  <c r="Z45" i="4"/>
  <c r="AA46" i="4"/>
  <c r="AB47" i="4"/>
  <c r="AC47" i="4"/>
  <c r="AB46" i="4"/>
  <c r="AA45" i="4"/>
  <c r="Z44" i="4"/>
  <c r="Y43" i="4"/>
  <c r="X42" i="4"/>
  <c r="Y42" i="4"/>
  <c r="Z43" i="4"/>
  <c r="AA44" i="4"/>
  <c r="AB45" i="4"/>
  <c r="AC46" i="4"/>
  <c r="AC45" i="4"/>
  <c r="AB44" i="4"/>
  <c r="AA43" i="4"/>
  <c r="Z42" i="4"/>
  <c r="AA42" i="4"/>
  <c r="AB43" i="4"/>
  <c r="AC44" i="4"/>
  <c r="AC43" i="4"/>
  <c r="AB42" i="4"/>
  <c r="AC42" i="4"/>
  <c r="G41" i="4"/>
  <c r="D41"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6" i="5"/>
  <c r="F124" i="6"/>
  <c r="D4" i="5"/>
  <c r="E4" i="5"/>
  <c r="V19" i="5"/>
  <c r="V20" i="5"/>
  <c r="V21" i="5"/>
  <c r="V22" i="5"/>
  <c r="V23" i="5"/>
  <c r="V24" i="5"/>
  <c r="V25" i="5"/>
  <c r="V26" i="5"/>
  <c r="V28" i="5"/>
  <c r="V29" i="5"/>
  <c r="V30" i="5"/>
  <c r="V31" i="5"/>
  <c r="V32" i="5"/>
  <c r="V33" i="5"/>
  <c r="V34" i="5"/>
  <c r="V35" i="5"/>
  <c r="V36" i="5"/>
  <c r="V37" i="5"/>
  <c r="V38" i="5"/>
  <c r="V39" i="5"/>
  <c r="V40" i="5"/>
  <c r="V41" i="5"/>
  <c r="V42" i="5"/>
  <c r="V43" i="5"/>
  <c r="V44" i="5"/>
  <c r="V45" i="5"/>
  <c r="V46" i="5"/>
  <c r="V47" i="5"/>
  <c r="V54" i="5"/>
  <c r="V55" i="5"/>
  <c r="V56" i="5"/>
  <c r="V57" i="5"/>
  <c r="V58" i="5"/>
  <c r="V59" i="5"/>
  <c r="V60" i="5"/>
  <c r="V61" i="5"/>
  <c r="V62" i="5"/>
  <c r="V63" i="5"/>
  <c r="V64" i="5"/>
  <c r="V65" i="5"/>
  <c r="B66" i="5"/>
  <c r="V66" i="5"/>
  <c r="E66" i="5"/>
  <c r="B67" i="5"/>
  <c r="V67" i="5"/>
  <c r="E67" i="5"/>
  <c r="B68" i="5"/>
  <c r="V68" i="5"/>
  <c r="E68" i="5"/>
  <c r="B69" i="5"/>
  <c r="V69" i="5"/>
  <c r="E69" i="5"/>
  <c r="B70" i="5"/>
  <c r="V70" i="5"/>
  <c r="E70" i="5"/>
  <c r="B71" i="5"/>
  <c r="V71" i="5"/>
  <c r="E71" i="5"/>
  <c r="B72" i="5"/>
  <c r="V72" i="5"/>
  <c r="E72" i="5"/>
  <c r="B73" i="5"/>
  <c r="V73" i="5"/>
  <c r="E73" i="5"/>
  <c r="B74" i="5"/>
  <c r="V74" i="5"/>
  <c r="E74" i="5"/>
  <c r="B75" i="5"/>
  <c r="V75" i="5"/>
  <c r="E75" i="5"/>
  <c r="B76" i="5"/>
  <c r="V76" i="5"/>
  <c r="E76" i="5"/>
  <c r="B77" i="5"/>
  <c r="V77" i="5"/>
  <c r="E77" i="5"/>
  <c r="B78" i="5"/>
  <c r="V78" i="5"/>
  <c r="E78" i="5"/>
  <c r="B79" i="5"/>
  <c r="V79" i="5"/>
  <c r="E79" i="5"/>
  <c r="B80" i="5"/>
  <c r="V80" i="5"/>
  <c r="E80" i="5"/>
  <c r="B81" i="5"/>
  <c r="V81" i="5"/>
  <c r="E81" i="5"/>
  <c r="B82" i="5"/>
  <c r="V82" i="5"/>
  <c r="E82" i="5"/>
  <c r="B83" i="5"/>
  <c r="V83" i="5"/>
  <c r="E83" i="5"/>
  <c r="B84" i="5"/>
  <c r="V84" i="5"/>
  <c r="E84" i="5"/>
  <c r="B85" i="5"/>
  <c r="V85" i="5"/>
  <c r="E85" i="5"/>
  <c r="B86" i="5"/>
  <c r="V86" i="5"/>
  <c r="E86" i="5"/>
  <c r="B87" i="5"/>
  <c r="V87" i="5"/>
  <c r="E87" i="5"/>
  <c r="B88" i="5"/>
  <c r="V88" i="5"/>
  <c r="E88" i="5"/>
  <c r="B89" i="5"/>
  <c r="V89" i="5"/>
  <c r="E89" i="5"/>
  <c r="B90" i="5"/>
  <c r="V90" i="5"/>
  <c r="E90" i="5"/>
  <c r="B91" i="5"/>
  <c r="V91" i="5"/>
  <c r="E91" i="5"/>
  <c r="B92" i="5"/>
  <c r="V92" i="5"/>
  <c r="E92" i="5"/>
  <c r="B93" i="5"/>
  <c r="V93" i="5"/>
  <c r="E93" i="5"/>
  <c r="B94" i="5"/>
  <c r="V94" i="5"/>
  <c r="E94" i="5"/>
  <c r="B95" i="5"/>
  <c r="V95" i="5"/>
  <c r="E95" i="5"/>
  <c r="B96" i="5"/>
  <c r="V96" i="5"/>
  <c r="E96" i="5"/>
  <c r="B97" i="5"/>
  <c r="V97" i="5"/>
  <c r="E97" i="5"/>
  <c r="B98" i="5"/>
  <c r="V98" i="5"/>
  <c r="E98" i="5"/>
  <c r="B99" i="5"/>
  <c r="V99" i="5"/>
  <c r="E99" i="5"/>
  <c r="B100" i="5"/>
  <c r="V100" i="5"/>
  <c r="E100" i="5"/>
  <c r="B101" i="5"/>
  <c r="V101" i="5"/>
  <c r="E101" i="5"/>
  <c r="B102" i="5"/>
  <c r="V102" i="5"/>
  <c r="E102" i="5"/>
  <c r="B103" i="5"/>
  <c r="V103" i="5"/>
  <c r="E103" i="5"/>
  <c r="B104" i="5"/>
  <c r="V104" i="5"/>
  <c r="E104" i="5"/>
  <c r="B105" i="5"/>
  <c r="V105" i="5"/>
  <c r="E105" i="5"/>
  <c r="B106" i="5"/>
  <c r="V106" i="5"/>
  <c r="E106" i="5"/>
  <c r="B107" i="5"/>
  <c r="V107" i="5"/>
  <c r="E107" i="5"/>
  <c r="B108" i="5"/>
  <c r="V108" i="5"/>
  <c r="E108" i="5"/>
  <c r="B109" i="5"/>
  <c r="V109" i="5"/>
  <c r="E109" i="5"/>
  <c r="B110" i="5"/>
  <c r="V110" i="5"/>
  <c r="E110" i="5"/>
  <c r="B111" i="5"/>
  <c r="V111" i="5"/>
  <c r="E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B137" i="5"/>
  <c r="V137" i="5"/>
  <c r="E137" i="5"/>
  <c r="B138" i="5"/>
  <c r="V138" i="5"/>
  <c r="E138" i="5"/>
  <c r="B139" i="5"/>
  <c r="V139" i="5"/>
  <c r="E139" i="5"/>
  <c r="B140" i="5"/>
  <c r="V140" i="5"/>
  <c r="E140" i="5"/>
  <c r="B141" i="5"/>
  <c r="V141" i="5"/>
  <c r="E141" i="5"/>
  <c r="B142" i="5"/>
  <c r="V142" i="5"/>
  <c r="E142" i="5"/>
  <c r="B143" i="5"/>
  <c r="V143" i="5"/>
  <c r="E143" i="5"/>
  <c r="B144" i="5"/>
  <c r="V144" i="5"/>
  <c r="E144" i="5"/>
  <c r="B145" i="5"/>
  <c r="V145" i="5"/>
  <c r="E145" i="5"/>
  <c r="B146" i="5"/>
  <c r="V146" i="5"/>
  <c r="E146" i="5"/>
  <c r="V147" i="5"/>
  <c r="E147" i="5"/>
  <c r="V148" i="5"/>
  <c r="E148" i="5"/>
  <c r="B149" i="5"/>
  <c r="V149" i="5"/>
  <c r="E149" i="5"/>
  <c r="B150" i="5"/>
  <c r="V150" i="5"/>
  <c r="E150" i="5"/>
  <c r="B151" i="5"/>
  <c r="V151" i="5"/>
  <c r="E151" i="5"/>
  <c r="B152" i="5"/>
  <c r="V152" i="5"/>
  <c r="E152" i="5"/>
  <c r="B153" i="5"/>
  <c r="V153" i="5"/>
  <c r="E153" i="5"/>
  <c r="B154" i="5"/>
  <c r="V154" i="5"/>
  <c r="E154" i="5"/>
  <c r="B155" i="5"/>
  <c r="V155" i="5"/>
  <c r="E155" i="5"/>
  <c r="B156" i="5"/>
  <c r="V156" i="5"/>
  <c r="E156" i="5"/>
  <c r="B157" i="5"/>
  <c r="V157" i="5"/>
  <c r="E157" i="5"/>
  <c r="B158" i="5"/>
  <c r="V158" i="5"/>
  <c r="E158" i="5"/>
  <c r="B159" i="5"/>
  <c r="V159" i="5"/>
  <c r="E159" i="5"/>
  <c r="B160" i="5"/>
  <c r="V160" i="5"/>
  <c r="E160" i="5"/>
  <c r="B161" i="5"/>
  <c r="V161" i="5"/>
  <c r="E161" i="5"/>
  <c r="B162" i="5"/>
  <c r="V162" i="5"/>
  <c r="E162" i="5"/>
  <c r="B163" i="5"/>
  <c r="V163" i="5"/>
  <c r="E163" i="5"/>
  <c r="B164" i="5"/>
  <c r="V164" i="5"/>
  <c r="E164" i="5"/>
  <c r="B165" i="5"/>
  <c r="V165" i="5"/>
  <c r="E165" i="5"/>
  <c r="B166" i="5"/>
  <c r="V166" i="5"/>
  <c r="E166" i="5"/>
  <c r="B167" i="5"/>
  <c r="V167" i="5"/>
  <c r="E167" i="5"/>
  <c r="B168" i="5"/>
  <c r="V168" i="5"/>
  <c r="E168" i="5"/>
  <c r="B169" i="5"/>
  <c r="V169" i="5"/>
  <c r="E169" i="5"/>
  <c r="B170" i="5"/>
  <c r="V170" i="5"/>
  <c r="E170" i="5"/>
  <c r="B171" i="5"/>
  <c r="V171" i="5"/>
  <c r="E171" i="5"/>
  <c r="B172" i="5"/>
  <c r="V172" i="5"/>
  <c r="E172" i="5"/>
  <c r="B173" i="5"/>
  <c r="V173" i="5"/>
  <c r="E173" i="5"/>
  <c r="B174" i="5"/>
  <c r="V174" i="5"/>
  <c r="E174" i="5"/>
  <c r="B175" i="5"/>
  <c r="V175" i="5"/>
  <c r="E175" i="5"/>
  <c r="B176" i="5"/>
  <c r="V176" i="5"/>
  <c r="E176" i="5"/>
  <c r="B177" i="5"/>
  <c r="V177" i="5"/>
  <c r="E177" i="5"/>
  <c r="B178" i="5"/>
  <c r="V178" i="5"/>
  <c r="E178" i="5"/>
  <c r="B179" i="5"/>
  <c r="V179" i="5"/>
  <c r="E179" i="5"/>
  <c r="B180" i="5"/>
  <c r="V180" i="5"/>
  <c r="E180" i="5"/>
  <c r="B181" i="5"/>
  <c r="V181" i="5"/>
  <c r="E181" i="5"/>
  <c r="V182" i="5"/>
  <c r="E182" i="5"/>
  <c r="V183" i="5"/>
  <c r="E183" i="5"/>
  <c r="B184" i="5"/>
  <c r="V184" i="5"/>
  <c r="E184" i="5"/>
  <c r="B185" i="5"/>
  <c r="V185" i="5"/>
  <c r="E185" i="5"/>
  <c r="B186" i="5"/>
  <c r="V186" i="5"/>
  <c r="E186" i="5"/>
  <c r="B187" i="5"/>
  <c r="V187" i="5"/>
  <c r="E187" i="5"/>
  <c r="B188" i="5"/>
  <c r="V188" i="5"/>
  <c r="E188" i="5"/>
  <c r="B189" i="5"/>
  <c r="V189" i="5"/>
  <c r="E189" i="5"/>
  <c r="B190" i="5"/>
  <c r="V190" i="5"/>
  <c r="E190" i="5"/>
  <c r="B191" i="5"/>
  <c r="V191" i="5"/>
  <c r="E191" i="5"/>
  <c r="B192" i="5"/>
  <c r="V192" i="5"/>
  <c r="E192" i="5"/>
  <c r="B193" i="5"/>
  <c r="V193" i="5"/>
  <c r="E193" i="5"/>
  <c r="B194" i="5"/>
  <c r="V194" i="5"/>
  <c r="E194" i="5"/>
  <c r="B195" i="5"/>
  <c r="V195" i="5"/>
  <c r="E195" i="5"/>
  <c r="B196" i="5"/>
  <c r="V196" i="5"/>
  <c r="E196" i="5"/>
  <c r="B197" i="5"/>
  <c r="V197" i="5"/>
  <c r="E197" i="5"/>
  <c r="B198" i="5"/>
  <c r="V198" i="5"/>
  <c r="E198" i="5"/>
  <c r="B199" i="5"/>
  <c r="V199" i="5"/>
  <c r="E199" i="5"/>
  <c r="B200" i="5"/>
  <c r="V200" i="5"/>
  <c r="E200" i="5"/>
  <c r="B201" i="5"/>
  <c r="V201" i="5"/>
  <c r="E201" i="5"/>
  <c r="B202" i="5"/>
  <c r="V202" i="5"/>
  <c r="E202" i="5"/>
  <c r="B203" i="5"/>
  <c r="V203" i="5"/>
  <c r="E203" i="5"/>
  <c r="B204" i="5"/>
  <c r="V204" i="5"/>
  <c r="E204" i="5"/>
  <c r="B205" i="5"/>
  <c r="V205" i="5"/>
  <c r="E205" i="5"/>
  <c r="B206" i="5"/>
  <c r="V206" i="5"/>
  <c r="E206" i="5"/>
  <c r="B207" i="5"/>
  <c r="V207" i="5"/>
  <c r="E207" i="5"/>
  <c r="B208" i="5"/>
  <c r="V208" i="5"/>
  <c r="E208" i="5"/>
  <c r="B209" i="5"/>
  <c r="V209" i="5"/>
  <c r="E209" i="5"/>
  <c r="B210" i="5"/>
  <c r="V210" i="5"/>
  <c r="E210" i="5"/>
  <c r="B211" i="5"/>
  <c r="V211" i="5"/>
  <c r="E211" i="5"/>
  <c r="B212" i="5"/>
  <c r="V212" i="5"/>
  <c r="E212" i="5"/>
  <c r="B213" i="5"/>
  <c r="V213" i="5"/>
  <c r="E213" i="5"/>
  <c r="B214" i="5"/>
  <c r="V214" i="5"/>
  <c r="E214" i="5"/>
  <c r="B215" i="5"/>
  <c r="V215" i="5"/>
  <c r="E215" i="5"/>
  <c r="B216" i="5"/>
  <c r="V216" i="5"/>
  <c r="E216" i="5"/>
  <c r="B217" i="5"/>
  <c r="V217" i="5"/>
  <c r="E217" i="5"/>
  <c r="B218" i="5"/>
  <c r="V218" i="5"/>
  <c r="E218" i="5"/>
  <c r="B219" i="5"/>
  <c r="V219" i="5"/>
  <c r="E219" i="5"/>
  <c r="B220" i="5"/>
  <c r="V220" i="5"/>
  <c r="E220" i="5"/>
  <c r="B221" i="5"/>
  <c r="V221" i="5"/>
  <c r="E221" i="5"/>
  <c r="B222" i="5"/>
  <c r="V222" i="5"/>
  <c r="E222" i="5"/>
  <c r="B223" i="5"/>
  <c r="V223" i="5"/>
  <c r="E223" i="5"/>
  <c r="B224" i="5"/>
  <c r="V224" i="5"/>
  <c r="E224" i="5"/>
  <c r="B225" i="5"/>
  <c r="V225" i="5"/>
  <c r="E225" i="5"/>
  <c r="B226" i="5"/>
  <c r="V226" i="5"/>
  <c r="E226" i="5"/>
  <c r="B227" i="5"/>
  <c r="V227" i="5"/>
  <c r="E227" i="5"/>
  <c r="B228" i="5"/>
  <c r="V228" i="5"/>
  <c r="E228" i="5"/>
  <c r="B229" i="5"/>
  <c r="V229" i="5"/>
  <c r="E229" i="5"/>
  <c r="B230" i="5"/>
  <c r="V230" i="5"/>
  <c r="E230" i="5"/>
  <c r="B231" i="5"/>
  <c r="V231" i="5"/>
  <c r="E231" i="5"/>
  <c r="B232" i="5"/>
  <c r="V232" i="5"/>
  <c r="E232" i="5"/>
  <c r="B233" i="5"/>
  <c r="V233" i="5"/>
  <c r="E233" i="5"/>
  <c r="B234" i="5"/>
  <c r="V234" i="5"/>
  <c r="E234" i="5"/>
  <c r="B235" i="5"/>
  <c r="V235" i="5"/>
  <c r="E235" i="5"/>
  <c r="B236" i="5"/>
  <c r="V236" i="5"/>
  <c r="E236" i="5"/>
  <c r="B237" i="5"/>
  <c r="V237" i="5"/>
  <c r="E237" i="5"/>
  <c r="B238" i="5"/>
  <c r="V238" i="5"/>
  <c r="E238" i="5"/>
  <c r="B239" i="5"/>
  <c r="V239" i="5"/>
  <c r="E239" i="5"/>
  <c r="B240" i="5"/>
  <c r="V240" i="5"/>
  <c r="E240" i="5"/>
  <c r="B241" i="5"/>
  <c r="V241" i="5"/>
  <c r="E241" i="5"/>
  <c r="B242" i="5"/>
  <c r="V242" i="5"/>
  <c r="E242" i="5"/>
  <c r="B243" i="5"/>
  <c r="V243" i="5"/>
  <c r="E243" i="5"/>
  <c r="B244" i="5"/>
  <c r="V244" i="5"/>
  <c r="E244" i="5"/>
  <c r="B245" i="5"/>
  <c r="V245" i="5"/>
  <c r="E245" i="5"/>
  <c r="B246" i="5"/>
  <c r="V246" i="5"/>
  <c r="E246" i="5"/>
  <c r="B247" i="5"/>
  <c r="V247" i="5"/>
  <c r="E247" i="5"/>
  <c r="B248" i="5"/>
  <c r="V248" i="5"/>
  <c r="E248" i="5"/>
  <c r="B249" i="5"/>
  <c r="V249" i="5"/>
  <c r="E249" i="5"/>
  <c r="B250" i="5"/>
  <c r="V250" i="5"/>
  <c r="E250" i="5"/>
  <c r="B251" i="5"/>
  <c r="V251" i="5"/>
  <c r="E251" i="5"/>
  <c r="B252" i="5"/>
  <c r="V252" i="5"/>
  <c r="E252" i="5"/>
  <c r="B253" i="5"/>
  <c r="V253" i="5"/>
  <c r="E253" i="5"/>
  <c r="B254" i="5"/>
  <c r="V254" i="5"/>
  <c r="E254" i="5"/>
  <c r="B255" i="5"/>
  <c r="V255" i="5"/>
  <c r="E255" i="5"/>
  <c r="B256" i="5"/>
  <c r="V256" i="5"/>
  <c r="E256" i="5"/>
  <c r="B257" i="5"/>
  <c r="V257" i="5"/>
  <c r="E257" i="5"/>
  <c r="B258" i="5"/>
  <c r="V258" i="5"/>
  <c r="E258" i="5"/>
  <c r="B259" i="5"/>
  <c r="V259" i="5"/>
  <c r="E259" i="5"/>
  <c r="B260" i="5"/>
  <c r="V260" i="5"/>
  <c r="E260" i="5"/>
  <c r="B261" i="5"/>
  <c r="V261" i="5"/>
  <c r="E261" i="5"/>
  <c r="B262" i="5"/>
  <c r="V262" i="5"/>
  <c r="E262" i="5"/>
  <c r="B263" i="5"/>
  <c r="V263" i="5"/>
  <c r="E263" i="5"/>
  <c r="B264" i="5"/>
  <c r="V264" i="5"/>
  <c r="E264" i="5"/>
  <c r="B265" i="5"/>
  <c r="V265" i="5"/>
  <c r="E265" i="5"/>
  <c r="B266" i="5"/>
  <c r="V266" i="5"/>
  <c r="E266" i="5"/>
  <c r="B267" i="5"/>
  <c r="V267" i="5"/>
  <c r="E267" i="5"/>
  <c r="B268" i="5"/>
  <c r="V268" i="5"/>
  <c r="E268" i="5"/>
  <c r="B269" i="5"/>
  <c r="V269" i="5"/>
  <c r="E269" i="5"/>
  <c r="B270" i="5"/>
  <c r="V270" i="5"/>
  <c r="E270" i="5"/>
  <c r="B271" i="5"/>
  <c r="V271" i="5"/>
  <c r="E271" i="5"/>
  <c r="B272" i="5"/>
  <c r="V272" i="5"/>
  <c r="E272" i="5"/>
  <c r="B273" i="5"/>
  <c r="V273" i="5"/>
  <c r="E273" i="5"/>
  <c r="B274" i="5"/>
  <c r="V274" i="5"/>
  <c r="E274" i="5"/>
  <c r="B275" i="5"/>
  <c r="V275" i="5"/>
  <c r="E275" i="5"/>
  <c r="B276" i="5"/>
  <c r="V276" i="5"/>
  <c r="E276" i="5"/>
  <c r="B277" i="5"/>
  <c r="V277" i="5"/>
  <c r="E277" i="5"/>
  <c r="B278" i="5"/>
  <c r="V278" i="5"/>
  <c r="E278" i="5"/>
  <c r="B279" i="5"/>
  <c r="V279" i="5"/>
  <c r="E279" i="5"/>
  <c r="B280" i="5"/>
  <c r="V280" i="5"/>
  <c r="E280" i="5"/>
  <c r="V281" i="5"/>
  <c r="E281" i="5"/>
  <c r="V282" i="5"/>
  <c r="E282" i="5"/>
  <c r="B283" i="5"/>
  <c r="V283" i="5"/>
  <c r="E283" i="5"/>
  <c r="B284" i="5"/>
  <c r="V284" i="5"/>
  <c r="E284" i="5"/>
  <c r="B285" i="5"/>
  <c r="V285" i="5"/>
  <c r="E285" i="5"/>
  <c r="B286" i="5"/>
  <c r="V286" i="5"/>
  <c r="E286" i="5"/>
  <c r="B287" i="5"/>
  <c r="V287" i="5"/>
  <c r="E287" i="5"/>
  <c r="B288" i="5"/>
  <c r="V288" i="5"/>
  <c r="E288" i="5"/>
  <c r="B289" i="5"/>
  <c r="V289" i="5"/>
  <c r="E289" i="5"/>
  <c r="B290" i="5"/>
  <c r="V290" i="5"/>
  <c r="E290" i="5"/>
  <c r="B291" i="5"/>
  <c r="V291" i="5"/>
  <c r="E291" i="5"/>
  <c r="B292" i="5"/>
  <c r="V292" i="5"/>
  <c r="E292" i="5"/>
  <c r="B293" i="5"/>
  <c r="V293" i="5"/>
  <c r="E293" i="5"/>
  <c r="B294" i="5"/>
  <c r="V294" i="5"/>
  <c r="E294" i="5"/>
  <c r="B295" i="5"/>
  <c r="V295" i="5"/>
  <c r="E295" i="5"/>
  <c r="B296" i="5"/>
  <c r="V296" i="5"/>
  <c r="E296" i="5"/>
  <c r="B297" i="5"/>
  <c r="V297" i="5"/>
  <c r="E297" i="5"/>
  <c r="B298" i="5"/>
  <c r="V298" i="5"/>
  <c r="E298" i="5"/>
  <c r="B299" i="5"/>
  <c r="V299" i="5"/>
  <c r="E299" i="5"/>
  <c r="B300" i="5"/>
  <c r="V300" i="5"/>
  <c r="E300" i="5"/>
  <c r="B301" i="5"/>
  <c r="V301" i="5"/>
  <c r="E301" i="5"/>
  <c r="B302" i="5"/>
  <c r="V302" i="5"/>
  <c r="E302" i="5"/>
  <c r="B303" i="5"/>
  <c r="V303" i="5"/>
  <c r="E303" i="5"/>
  <c r="B304" i="5"/>
  <c r="V304" i="5"/>
  <c r="E304" i="5"/>
  <c r="B305" i="5"/>
  <c r="V305" i="5"/>
  <c r="E305" i="5"/>
  <c r="B306" i="5"/>
  <c r="V306" i="5"/>
  <c r="E306" i="5"/>
  <c r="B307" i="5"/>
  <c r="V307" i="5"/>
  <c r="E307" i="5"/>
  <c r="B308" i="5"/>
  <c r="V308" i="5"/>
  <c r="E308" i="5"/>
  <c r="B309" i="5"/>
  <c r="V309" i="5"/>
  <c r="E309" i="5"/>
  <c r="B310" i="5"/>
  <c r="V310" i="5"/>
  <c r="E310" i="5"/>
  <c r="B311" i="5"/>
  <c r="V311" i="5"/>
  <c r="E311" i="5"/>
  <c r="B312" i="5"/>
  <c r="V312" i="5"/>
  <c r="E312" i="5"/>
  <c r="B313" i="5"/>
  <c r="V313" i="5"/>
  <c r="E313" i="5"/>
  <c r="B314" i="5"/>
  <c r="V314" i="5"/>
  <c r="E314" i="5"/>
  <c r="B315" i="5"/>
  <c r="V315" i="5"/>
  <c r="E315" i="5"/>
  <c r="B316" i="5"/>
  <c r="V316" i="5"/>
  <c r="E316" i="5"/>
  <c r="B317" i="5"/>
  <c r="V317" i="5"/>
  <c r="E317" i="5"/>
  <c r="B318" i="5"/>
  <c r="V318" i="5"/>
  <c r="E318" i="5"/>
  <c r="B319" i="5"/>
  <c r="V319" i="5"/>
  <c r="E319" i="5"/>
  <c r="B320" i="5"/>
  <c r="V320" i="5"/>
  <c r="E320" i="5"/>
  <c r="B321" i="5"/>
  <c r="V321" i="5"/>
  <c r="E321" i="5"/>
  <c r="B322" i="5"/>
  <c r="V322" i="5"/>
  <c r="E322" i="5"/>
  <c r="B323" i="5"/>
  <c r="V323" i="5"/>
  <c r="E323" i="5"/>
  <c r="B324" i="5"/>
  <c r="V324" i="5"/>
  <c r="E324" i="5"/>
  <c r="B325" i="5"/>
  <c r="V325" i="5"/>
  <c r="E325" i="5"/>
  <c r="B326" i="5"/>
  <c r="V326" i="5"/>
  <c r="E326" i="5"/>
  <c r="B327" i="5"/>
  <c r="V327" i="5"/>
  <c r="E327" i="5"/>
  <c r="B328" i="5"/>
  <c r="V328" i="5"/>
  <c r="E328" i="5"/>
  <c r="B329" i="5"/>
  <c r="V329" i="5"/>
  <c r="E329" i="5"/>
  <c r="B330" i="5"/>
  <c r="V330" i="5"/>
  <c r="E330" i="5"/>
  <c r="B331" i="5"/>
  <c r="V331" i="5"/>
  <c r="E331" i="5"/>
  <c r="B332" i="5"/>
  <c r="V332" i="5"/>
  <c r="E332" i="5"/>
  <c r="B333" i="5"/>
  <c r="V333" i="5"/>
  <c r="E333" i="5"/>
  <c r="B334" i="5"/>
  <c r="V334" i="5"/>
  <c r="E334" i="5"/>
  <c r="B335" i="5"/>
  <c r="V335" i="5"/>
  <c r="E335" i="5"/>
  <c r="B336" i="5"/>
  <c r="V336" i="5"/>
  <c r="E336" i="5"/>
  <c r="B337" i="5"/>
  <c r="V337" i="5"/>
  <c r="E337" i="5"/>
  <c r="B338" i="5"/>
  <c r="V338" i="5"/>
  <c r="E338" i="5"/>
  <c r="V339" i="5"/>
  <c r="E339" i="5"/>
  <c r="V340" i="5"/>
  <c r="E340" i="5"/>
  <c r="B341" i="5"/>
  <c r="V341" i="5"/>
  <c r="E341" i="5"/>
  <c r="B342" i="5"/>
  <c r="V342" i="5"/>
  <c r="E342" i="5"/>
  <c r="B343" i="5"/>
  <c r="V343" i="5"/>
  <c r="E343" i="5"/>
  <c r="B344" i="5"/>
  <c r="V344" i="5"/>
  <c r="E344" i="5"/>
  <c r="B345" i="5"/>
  <c r="V345" i="5"/>
  <c r="E345" i="5"/>
  <c r="B346" i="5"/>
  <c r="V346" i="5"/>
  <c r="E346" i="5"/>
  <c r="B347" i="5"/>
  <c r="V347" i="5"/>
  <c r="E347" i="5"/>
  <c r="B348" i="5"/>
  <c r="V348" i="5"/>
  <c r="E348" i="5"/>
  <c r="B349" i="5"/>
  <c r="V349" i="5"/>
  <c r="E349" i="5"/>
  <c r="B350" i="5"/>
  <c r="V350" i="5"/>
  <c r="E350" i="5"/>
  <c r="B351" i="5"/>
  <c r="V351" i="5"/>
  <c r="E351" i="5"/>
  <c r="B352" i="5"/>
  <c r="V352" i="5"/>
  <c r="E352" i="5"/>
  <c r="B353" i="5"/>
  <c r="V353" i="5"/>
  <c r="E353" i="5"/>
  <c r="B354" i="5"/>
  <c r="V354" i="5"/>
  <c r="E354" i="5"/>
  <c r="B355" i="5"/>
  <c r="V355" i="5"/>
  <c r="E355" i="5"/>
  <c r="B356" i="5"/>
  <c r="V356" i="5"/>
  <c r="E356" i="5"/>
  <c r="B357" i="5"/>
  <c r="V357" i="5"/>
  <c r="E357" i="5"/>
  <c r="B358" i="5"/>
  <c r="V358" i="5"/>
  <c r="E358" i="5"/>
  <c r="B359" i="5"/>
  <c r="V359" i="5"/>
  <c r="E359" i="5"/>
  <c r="B360" i="5"/>
  <c r="V360" i="5"/>
  <c r="E360" i="5"/>
  <c r="B361" i="5"/>
  <c r="V361" i="5"/>
  <c r="E361" i="5"/>
  <c r="B362" i="5"/>
  <c r="V362" i="5"/>
  <c r="E362" i="5"/>
  <c r="B363" i="5"/>
  <c r="V363" i="5"/>
  <c r="E363" i="5"/>
  <c r="B364" i="5"/>
  <c r="V364" i="5"/>
  <c r="E364" i="5"/>
  <c r="B365" i="5"/>
  <c r="V365" i="5"/>
  <c r="E365" i="5"/>
  <c r="B366" i="5"/>
  <c r="V366" i="5"/>
  <c r="E366" i="5"/>
  <c r="B367" i="5"/>
  <c r="V367" i="5"/>
  <c r="E367" i="5"/>
  <c r="B368" i="5"/>
  <c r="V368" i="5"/>
  <c r="E368" i="5"/>
  <c r="B369" i="5"/>
  <c r="V369" i="5"/>
  <c r="E369" i="5"/>
  <c r="B370" i="5"/>
  <c r="V370" i="5"/>
  <c r="E370" i="5"/>
  <c r="B371" i="5"/>
  <c r="V371" i="5"/>
  <c r="E371" i="5"/>
  <c r="B372" i="5"/>
  <c r="V372" i="5"/>
  <c r="E372" i="5"/>
  <c r="B373" i="5"/>
  <c r="V373" i="5"/>
  <c r="E373" i="5"/>
  <c r="B374" i="5"/>
  <c r="V374" i="5"/>
  <c r="E374" i="5"/>
  <c r="B375" i="5"/>
  <c r="V375" i="5"/>
  <c r="E375" i="5"/>
  <c r="B376" i="5"/>
  <c r="V376" i="5"/>
  <c r="E376" i="5"/>
  <c r="B377" i="5"/>
  <c r="V377" i="5"/>
  <c r="E377" i="5"/>
  <c r="B378" i="5"/>
  <c r="V378" i="5"/>
  <c r="E378" i="5"/>
  <c r="B379" i="5"/>
  <c r="V379" i="5"/>
  <c r="E379" i="5"/>
  <c r="B380" i="5"/>
  <c r="V380" i="5"/>
  <c r="E380" i="5"/>
  <c r="B381" i="5"/>
  <c r="V381" i="5"/>
  <c r="E381" i="5"/>
  <c r="B382" i="5"/>
  <c r="V382" i="5"/>
  <c r="E382" i="5"/>
  <c r="B383" i="5"/>
  <c r="V383" i="5"/>
  <c r="E383" i="5"/>
  <c r="B384" i="5"/>
  <c r="V384" i="5"/>
  <c r="E384" i="5"/>
  <c r="B385" i="5"/>
  <c r="V385" i="5"/>
  <c r="E385" i="5"/>
  <c r="V386" i="5"/>
  <c r="E386" i="5"/>
  <c r="V387" i="5"/>
  <c r="E387" i="5"/>
  <c r="B388" i="5"/>
  <c r="V388" i="5"/>
  <c r="E388" i="5"/>
  <c r="B389" i="5"/>
  <c r="V389" i="5"/>
  <c r="E389" i="5"/>
  <c r="B390"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E2491" i="5"/>
  <c r="V2496" i="5"/>
  <c r="E2496" i="5"/>
  <c r="G124" i="6" a="1"/>
  <c r="G124" i="6"/>
  <c r="H124" i="6"/>
  <c r="D124" i="6"/>
  <c r="F39" i="6"/>
  <c r="F28" i="6"/>
  <c r="F17" i="6"/>
  <c r="F98" i="6"/>
  <c r="C123" i="6"/>
  <c r="C122" i="6"/>
  <c r="C121" i="6"/>
  <c r="C120" i="6"/>
  <c r="G103" i="6"/>
  <c r="G102" i="6"/>
  <c r="G101" i="6"/>
  <c r="G100" i="6"/>
  <c r="G88" i="6"/>
  <c r="G87" i="6"/>
  <c r="G86" i="6"/>
  <c r="G85" i="6"/>
  <c r="G84" i="6"/>
  <c r="F50" i="6"/>
  <c r="F61" i="6"/>
  <c r="F72" i="6"/>
  <c r="F83" i="6"/>
  <c r="G83" i="6"/>
  <c r="H83" i="6"/>
  <c r="D83" i="6"/>
  <c r="G77" i="6"/>
  <c r="G76" i="6"/>
  <c r="G75" i="6"/>
  <c r="G74" i="6"/>
  <c r="G73" i="6"/>
  <c r="G72" i="6"/>
  <c r="H72" i="6"/>
  <c r="D72" i="6"/>
  <c r="J74" i="6"/>
  <c r="G66" i="6"/>
  <c r="G65" i="6"/>
  <c r="G64" i="6"/>
  <c r="G63" i="6"/>
  <c r="G62" i="6"/>
  <c r="G61" i="6"/>
  <c r="H61" i="6"/>
  <c r="D61" i="6"/>
  <c r="G55" i="6"/>
  <c r="G54" i="6"/>
  <c r="G53" i="6"/>
  <c r="G52" i="6"/>
  <c r="G51" i="6"/>
  <c r="G50" i="6"/>
  <c r="H50" i="6"/>
  <c r="D50" i="6"/>
  <c r="G44" i="6"/>
  <c r="G43" i="6"/>
  <c r="G42" i="6"/>
  <c r="G41" i="6"/>
  <c r="G40" i="6"/>
  <c r="G39" i="6"/>
  <c r="H39" i="6"/>
  <c r="D39" i="6"/>
  <c r="G33" i="6"/>
  <c r="G32" i="6"/>
  <c r="G31" i="6"/>
  <c r="G30" i="6"/>
  <c r="G29" i="6"/>
  <c r="G28" i="6"/>
  <c r="H28" i="6"/>
  <c r="D28" i="6"/>
  <c r="G17" i="6"/>
  <c r="H17" i="6"/>
  <c r="D17" i="6"/>
  <c r="H7" i="6"/>
  <c r="D7" i="6"/>
  <c r="G9" i="6"/>
  <c r="H9" i="6"/>
  <c r="D9" i="6"/>
  <c r="C37" i="6"/>
  <c r="C36" i="6"/>
  <c r="C35" i="6"/>
  <c r="C34" i="6"/>
  <c r="I33" i="6"/>
  <c r="J33" i="6"/>
  <c r="I32" i="6"/>
  <c r="J32" i="6"/>
  <c r="I31" i="6"/>
  <c r="J31" i="6"/>
  <c r="I30" i="6"/>
  <c r="J30" i="6"/>
  <c r="I29" i="6"/>
  <c r="J29" i="6"/>
  <c r="B147" i="5"/>
  <c r="B148" i="5"/>
  <c r="B182" i="5"/>
  <c r="B183" i="5"/>
  <c r="B281" i="5"/>
  <c r="B282" i="5"/>
  <c r="B339" i="5"/>
  <c r="B340" i="5"/>
  <c r="B386" i="5"/>
  <c r="B387"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6" i="5"/>
  <c r="AB391" i="5"/>
  <c r="AB392" i="5"/>
  <c r="AB393" i="5"/>
  <c r="AB394" i="5"/>
  <c r="AB395" i="5"/>
  <c r="AB396" i="5"/>
  <c r="AB397" i="5"/>
  <c r="AB398"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578" i="5"/>
  <c r="AB579" i="5"/>
  <c r="AB580" i="5"/>
  <c r="AB581" i="5"/>
  <c r="AB582" i="5"/>
  <c r="AB583" i="5"/>
  <c r="AB584" i="5"/>
  <c r="AB585"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AB676" i="5"/>
  <c r="AB677" i="5"/>
  <c r="AB678" i="5"/>
  <c r="AB679" i="5"/>
  <c r="AB680" i="5"/>
  <c r="AB681" i="5"/>
  <c r="AB682" i="5"/>
  <c r="AB683" i="5"/>
  <c r="AB684" i="5"/>
  <c r="AB685" i="5"/>
  <c r="AB686" i="5"/>
  <c r="AB687" i="5"/>
  <c r="AB688" i="5"/>
  <c r="AB689" i="5"/>
  <c r="AB690" i="5"/>
  <c r="AB691" i="5"/>
  <c r="AB692" i="5"/>
  <c r="AB693" i="5"/>
  <c r="AB694" i="5"/>
  <c r="AB695" i="5"/>
  <c r="AB696" i="5"/>
  <c r="AB697" i="5"/>
  <c r="AB698" i="5"/>
  <c r="AB699" i="5"/>
  <c r="AB700" i="5"/>
  <c r="AB701" i="5"/>
  <c r="AB702" i="5"/>
  <c r="AB703" i="5"/>
  <c r="AB704" i="5"/>
  <c r="AB705" i="5"/>
  <c r="AB706" i="5"/>
  <c r="AB707" i="5"/>
  <c r="AB708" i="5"/>
  <c r="AB709" i="5"/>
  <c r="AB710" i="5"/>
  <c r="AB711" i="5"/>
  <c r="AB712" i="5"/>
  <c r="AB713" i="5"/>
  <c r="AB714" i="5"/>
  <c r="AB715" i="5"/>
  <c r="AB716" i="5"/>
  <c r="AB717" i="5"/>
  <c r="AB718" i="5"/>
  <c r="AB719" i="5"/>
  <c r="AB720" i="5"/>
  <c r="AB721" i="5"/>
  <c r="AB722" i="5"/>
  <c r="AB723" i="5"/>
  <c r="AB724" i="5"/>
  <c r="AB725" i="5"/>
  <c r="AB726" i="5"/>
  <c r="AB727" i="5"/>
  <c r="AB728" i="5"/>
  <c r="AB729" i="5"/>
  <c r="AB730" i="5"/>
  <c r="AB731" i="5"/>
  <c r="AB732" i="5"/>
  <c r="AB733" i="5"/>
  <c r="AB734" i="5"/>
  <c r="AB735" i="5"/>
  <c r="AB736" i="5"/>
  <c r="AB737" i="5"/>
  <c r="AB738" i="5"/>
  <c r="AB739" i="5"/>
  <c r="AB740" i="5"/>
  <c r="AB741" i="5"/>
  <c r="AB742" i="5"/>
  <c r="AB743" i="5"/>
  <c r="AB744" i="5"/>
  <c r="AB745" i="5"/>
  <c r="AB746" i="5"/>
  <c r="AB747" i="5"/>
  <c r="AB748" i="5"/>
  <c r="AB749" i="5"/>
  <c r="AB750" i="5"/>
  <c r="AB751" i="5"/>
  <c r="AB752" i="5"/>
  <c r="AB753" i="5"/>
  <c r="AB754" i="5"/>
  <c r="AB755" i="5"/>
  <c r="AB756" i="5"/>
  <c r="AB757" i="5"/>
  <c r="AB758" i="5"/>
  <c r="AB759" i="5"/>
  <c r="AB760" i="5"/>
  <c r="AB761" i="5"/>
  <c r="AB762" i="5"/>
  <c r="AB763" i="5"/>
  <c r="AB764" i="5"/>
  <c r="AB765" i="5"/>
  <c r="AB766" i="5"/>
  <c r="AB767" i="5"/>
  <c r="AB768" i="5"/>
  <c r="AB769" i="5"/>
  <c r="AB770" i="5"/>
  <c r="AB771" i="5"/>
  <c r="AB772" i="5"/>
  <c r="AB773" i="5"/>
  <c r="AB774" i="5"/>
  <c r="AB775" i="5"/>
  <c r="AB776" i="5"/>
  <c r="AB777" i="5"/>
  <c r="AB778" i="5"/>
  <c r="AB779" i="5"/>
  <c r="AB780" i="5"/>
  <c r="AB781" i="5"/>
  <c r="AB782" i="5"/>
  <c r="AB783" i="5"/>
  <c r="AB784" i="5"/>
  <c r="AB785" i="5"/>
  <c r="AB786" i="5"/>
  <c r="AB787" i="5"/>
  <c r="AB788" i="5"/>
  <c r="AB789" i="5"/>
  <c r="AB790" i="5"/>
  <c r="AB791" i="5"/>
  <c r="AB792" i="5"/>
  <c r="AB793" i="5"/>
  <c r="AB794" i="5"/>
  <c r="AB795" i="5"/>
  <c r="AB796" i="5"/>
  <c r="AB797" i="5"/>
  <c r="AB798" i="5"/>
  <c r="AB799" i="5"/>
  <c r="AB800" i="5"/>
  <c r="AB801" i="5"/>
  <c r="AB802" i="5"/>
  <c r="AB803" i="5"/>
  <c r="AB804" i="5"/>
  <c r="AB805" i="5"/>
  <c r="AB806" i="5"/>
  <c r="AB807" i="5"/>
  <c r="AB808" i="5"/>
  <c r="AB809" i="5"/>
  <c r="AB810" i="5"/>
  <c r="AB811"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AB885" i="5"/>
  <c r="AB886" i="5"/>
  <c r="AB887" i="5"/>
  <c r="AB888" i="5"/>
  <c r="AB889" i="5"/>
  <c r="AB890" i="5"/>
  <c r="AB891" i="5"/>
  <c r="AB892" i="5"/>
  <c r="AB893" i="5"/>
  <c r="AB894" i="5"/>
  <c r="AB895" i="5"/>
  <c r="AB896" i="5"/>
  <c r="AB897" i="5"/>
  <c r="AB898" i="5"/>
  <c r="AB899" i="5"/>
  <c r="AB900" i="5"/>
  <c r="AB901" i="5"/>
  <c r="AB902" i="5"/>
  <c r="AB903" i="5"/>
  <c r="AB904" i="5"/>
  <c r="AB905" i="5"/>
  <c r="AB906" i="5"/>
  <c r="AB907" i="5"/>
  <c r="AB908" i="5"/>
  <c r="AB909" i="5"/>
  <c r="AB910" i="5"/>
  <c r="AB911" i="5"/>
  <c r="AB912" i="5"/>
  <c r="AB913" i="5"/>
  <c r="AB914" i="5"/>
  <c r="AB915" i="5"/>
  <c r="AB916" i="5"/>
  <c r="AB917" i="5"/>
  <c r="AB918" i="5"/>
  <c r="AB919" i="5"/>
  <c r="AB920" i="5"/>
  <c r="AB921" i="5"/>
  <c r="AB922" i="5"/>
  <c r="AB923" i="5"/>
  <c r="AB924" i="5"/>
  <c r="AB925" i="5"/>
  <c r="AB926" i="5"/>
  <c r="AB927" i="5"/>
  <c r="AB928" i="5"/>
  <c r="AB929" i="5"/>
  <c r="AB930" i="5"/>
  <c r="AB931" i="5"/>
  <c r="AB932" i="5"/>
  <c r="AB933" i="5"/>
  <c r="AB934" i="5"/>
  <c r="AB935" i="5"/>
  <c r="AB936" i="5"/>
  <c r="AB937" i="5"/>
  <c r="AB938" i="5"/>
  <c r="AB939" i="5"/>
  <c r="AB940" i="5"/>
  <c r="AB941" i="5"/>
  <c r="AB942" i="5"/>
  <c r="AB943" i="5"/>
  <c r="AB944" i="5"/>
  <c r="AB945" i="5"/>
  <c r="AB946" i="5"/>
  <c r="AB947" i="5"/>
  <c r="AB948" i="5"/>
  <c r="AB949" i="5"/>
  <c r="AB950" i="5"/>
  <c r="AB951" i="5"/>
  <c r="AB952" i="5"/>
  <c r="AB953" i="5"/>
  <c r="AB954" i="5"/>
  <c r="AB955" i="5"/>
  <c r="AB956" i="5"/>
  <c r="AB957" i="5"/>
  <c r="AB958" i="5"/>
  <c r="AB959" i="5"/>
  <c r="AB960" i="5"/>
  <c r="AB961" i="5"/>
  <c r="AB962" i="5"/>
  <c r="AB963" i="5"/>
  <c r="AB964" i="5"/>
  <c r="AB965" i="5"/>
  <c r="AB966" i="5"/>
  <c r="AB967" i="5"/>
  <c r="AB968" i="5"/>
  <c r="AB969" i="5"/>
  <c r="AB970" i="5"/>
  <c r="AB971" i="5"/>
  <c r="AB972" i="5"/>
  <c r="AB973" i="5"/>
  <c r="AB974" i="5"/>
  <c r="AB975" i="5"/>
  <c r="AB976" i="5"/>
  <c r="AB977" i="5"/>
  <c r="AB978" i="5"/>
  <c r="AB979" i="5"/>
  <c r="AB980" i="5"/>
  <c r="AB981" i="5"/>
  <c r="AB982" i="5"/>
  <c r="AB983" i="5"/>
  <c r="AB984" i="5"/>
  <c r="AB985" i="5"/>
  <c r="AB986" i="5"/>
  <c r="AB987" i="5"/>
  <c r="AB988" i="5"/>
  <c r="AB989" i="5"/>
  <c r="AB990" i="5"/>
  <c r="AB991" i="5"/>
  <c r="AB992" i="5"/>
  <c r="AB993" i="5"/>
  <c r="AB994" i="5"/>
  <c r="AB995" i="5"/>
  <c r="AB996" i="5"/>
  <c r="AB997" i="5"/>
  <c r="AB998" i="5"/>
  <c r="AB999" i="5"/>
  <c r="AB1000" i="5"/>
  <c r="AB1001" i="5"/>
  <c r="AB1002" i="5"/>
  <c r="AB1003" i="5"/>
  <c r="AB1004" i="5"/>
  <c r="AB1005" i="5"/>
  <c r="AB1006" i="5"/>
  <c r="AB1007" i="5"/>
  <c r="AB1008" i="5"/>
  <c r="AB1009" i="5"/>
  <c r="AB1010" i="5"/>
  <c r="AB1011" i="5"/>
  <c r="AB1012" i="5"/>
  <c r="AB1013" i="5"/>
  <c r="AB1014" i="5"/>
  <c r="AB1015" i="5"/>
  <c r="AB1016" i="5"/>
  <c r="AB1017" i="5"/>
  <c r="AB1018" i="5"/>
  <c r="AB1019" i="5"/>
  <c r="AB1020" i="5"/>
  <c r="AB1021" i="5"/>
  <c r="AB1022" i="5"/>
  <c r="AB1023" i="5"/>
  <c r="AB1024" i="5"/>
  <c r="AB1025" i="5"/>
  <c r="AB1026" i="5"/>
  <c r="AB1027" i="5"/>
  <c r="AB1028" i="5"/>
  <c r="AB1029" i="5"/>
  <c r="AB1030" i="5"/>
  <c r="AB1031" i="5"/>
  <c r="AB1032" i="5"/>
  <c r="AB1033" i="5"/>
  <c r="AB1034" i="5"/>
  <c r="AB1035" i="5"/>
  <c r="AB1036" i="5"/>
  <c r="AB1037" i="5"/>
  <c r="AB1038" i="5"/>
  <c r="AB1039" i="5"/>
  <c r="AB1040" i="5"/>
  <c r="AB1041" i="5"/>
  <c r="AB1042" i="5"/>
  <c r="AB1043" i="5"/>
  <c r="AB1044" i="5"/>
  <c r="AB1045" i="5"/>
  <c r="AB1046" i="5"/>
  <c r="AB1047" i="5"/>
  <c r="AB1048" i="5"/>
  <c r="AB1049" i="5"/>
  <c r="AB1050" i="5"/>
  <c r="AB1051" i="5"/>
  <c r="AB1052" i="5"/>
  <c r="AB1053" i="5"/>
  <c r="AB1054" i="5"/>
  <c r="AB1055" i="5"/>
  <c r="AB1056" i="5"/>
  <c r="AB1057" i="5"/>
  <c r="AB1058" i="5"/>
  <c r="AB1059" i="5"/>
  <c r="AB1060" i="5"/>
  <c r="AB1061" i="5"/>
  <c r="AB1062" i="5"/>
  <c r="AB1063" i="5"/>
  <c r="AB1064" i="5"/>
  <c r="AB1065" i="5"/>
  <c r="AB1066" i="5"/>
  <c r="AB1067" i="5"/>
  <c r="AB1068" i="5"/>
  <c r="AB1069" i="5"/>
  <c r="AB1070" i="5"/>
  <c r="AB1071" i="5"/>
  <c r="AB1072" i="5"/>
  <c r="AB1073" i="5"/>
  <c r="AB1074" i="5"/>
  <c r="AB1075" i="5"/>
  <c r="AB1076" i="5"/>
  <c r="AB1077" i="5"/>
  <c r="AB1078" i="5"/>
  <c r="AB1079" i="5"/>
  <c r="AB1080" i="5"/>
  <c r="AB1081" i="5"/>
  <c r="AB1082" i="5"/>
  <c r="AB1083" i="5"/>
  <c r="AB1084" i="5"/>
  <c r="AB1085" i="5"/>
  <c r="AB1086" i="5"/>
  <c r="AB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AB1112" i="5"/>
  <c r="AB1113" i="5"/>
  <c r="AB1114" i="5"/>
  <c r="AB1115" i="5"/>
  <c r="AB1116" i="5"/>
  <c r="AB1117" i="5"/>
  <c r="AB1118" i="5"/>
  <c r="AB1119" i="5"/>
  <c r="AB1120" i="5"/>
  <c r="AB1121" i="5"/>
  <c r="AB1122" i="5"/>
  <c r="AB1123" i="5"/>
  <c r="AB1124" i="5"/>
  <c r="AB1125" i="5"/>
  <c r="AB1126" i="5"/>
  <c r="AB1127" i="5"/>
  <c r="AB1128" i="5"/>
  <c r="AB1129" i="5"/>
  <c r="AB1130" i="5"/>
  <c r="AB1131" i="5"/>
  <c r="AB1132" i="5"/>
  <c r="AB1133" i="5"/>
  <c r="AB1134" i="5"/>
  <c r="AB1135" i="5"/>
  <c r="AB1136" i="5"/>
  <c r="AB1137" i="5"/>
  <c r="AB1138" i="5"/>
  <c r="AB1139" i="5"/>
  <c r="AB1140" i="5"/>
  <c r="AB1141" i="5"/>
  <c r="AB1142" i="5"/>
  <c r="AB1143" i="5"/>
  <c r="AB1144" i="5"/>
  <c r="AB1145" i="5"/>
  <c r="AB1146" i="5"/>
  <c r="AB1147" i="5"/>
  <c r="AB1148" i="5"/>
  <c r="AB1149" i="5"/>
  <c r="AB1150" i="5"/>
  <c r="AB1151" i="5"/>
  <c r="AB1152" i="5"/>
  <c r="AB1153" i="5"/>
  <c r="AB1154" i="5"/>
  <c r="AB1155" i="5"/>
  <c r="AB1156" i="5"/>
  <c r="AB1157" i="5"/>
  <c r="AB1158" i="5"/>
  <c r="AB1159" i="5"/>
  <c r="AB1160" i="5"/>
  <c r="AB1161" i="5"/>
  <c r="AB1162" i="5"/>
  <c r="AB1163" i="5"/>
  <c r="AB1164" i="5"/>
  <c r="AB1165" i="5"/>
  <c r="AB1166" i="5"/>
  <c r="AB1167" i="5"/>
  <c r="AB1168" i="5"/>
  <c r="AB1169" i="5"/>
  <c r="AB1170" i="5"/>
  <c r="AB1171" i="5"/>
  <c r="AB1172" i="5"/>
  <c r="AB1173" i="5"/>
  <c r="AB1174" i="5"/>
  <c r="AB1175" i="5"/>
  <c r="AB1176" i="5"/>
  <c r="AB1177" i="5"/>
  <c r="AB1178" i="5"/>
  <c r="AB1179" i="5"/>
  <c r="AB1180" i="5"/>
  <c r="AB1181" i="5"/>
  <c r="AB1182" i="5"/>
  <c r="AB1183" i="5"/>
  <c r="AB1184" i="5"/>
  <c r="AB1185" i="5"/>
  <c r="AB1186" i="5"/>
  <c r="AB1187" i="5"/>
  <c r="AB1188" i="5"/>
  <c r="AB1189" i="5"/>
  <c r="AB1190" i="5"/>
  <c r="AB1191" i="5"/>
  <c r="AB1192" i="5"/>
  <c r="AB1193" i="5"/>
  <c r="AB1194" i="5"/>
  <c r="AB1195" i="5"/>
  <c r="AB1196" i="5"/>
  <c r="AB1197" i="5"/>
  <c r="AB1198" i="5"/>
  <c r="AB1199" i="5"/>
  <c r="AB1200" i="5"/>
  <c r="AB1201" i="5"/>
  <c r="AB1202" i="5"/>
  <c r="AB1203" i="5"/>
  <c r="AB1204" i="5"/>
  <c r="AB1205" i="5"/>
  <c r="AB1206" i="5"/>
  <c r="AB1207" i="5"/>
  <c r="AB1208" i="5"/>
  <c r="AB1209" i="5"/>
  <c r="AB1210" i="5"/>
  <c r="AB1211" i="5"/>
  <c r="AB1212" i="5"/>
  <c r="AB1213" i="5"/>
  <c r="AB1214" i="5"/>
  <c r="AB1215" i="5"/>
  <c r="AB1216" i="5"/>
  <c r="AB1217" i="5"/>
  <c r="AB1218" i="5"/>
  <c r="AB1219" i="5"/>
  <c r="AB1220" i="5"/>
  <c r="AB1221" i="5"/>
  <c r="AB1222" i="5"/>
  <c r="AB1223" i="5"/>
  <c r="AB1224" i="5"/>
  <c r="AB1225" i="5"/>
  <c r="AB1226" i="5"/>
  <c r="AB1227" i="5"/>
  <c r="AB1228" i="5"/>
  <c r="AB1229" i="5"/>
  <c r="AB1230" i="5"/>
  <c r="AB1231" i="5"/>
  <c r="AB1232" i="5"/>
  <c r="AB1233" i="5"/>
  <c r="AB1234" i="5"/>
  <c r="AB1235" i="5"/>
  <c r="AB1236" i="5"/>
  <c r="AB1237" i="5"/>
  <c r="AB1238" i="5"/>
  <c r="AB1239" i="5"/>
  <c r="AB1240" i="5"/>
  <c r="AB1241" i="5"/>
  <c r="AB1242" i="5"/>
  <c r="AB1243" i="5"/>
  <c r="AB1244" i="5"/>
  <c r="AB1245" i="5"/>
  <c r="AB1246" i="5"/>
  <c r="AB1247" i="5"/>
  <c r="AB1248" i="5"/>
  <c r="AB1249" i="5"/>
  <c r="AB1250" i="5"/>
  <c r="AB1251" i="5"/>
  <c r="AB1252" i="5"/>
  <c r="AB1253" i="5"/>
  <c r="AB1254" i="5"/>
  <c r="AB1255" i="5"/>
  <c r="AB1256" i="5"/>
  <c r="AB1257" i="5"/>
  <c r="AB1258" i="5"/>
  <c r="AB1259" i="5"/>
  <c r="AB1260" i="5"/>
  <c r="AB1261" i="5"/>
  <c r="AB1262" i="5"/>
  <c r="AB1263" i="5"/>
  <c r="AB1264" i="5"/>
  <c r="AB1265" i="5"/>
  <c r="AB1266" i="5"/>
  <c r="AB1267" i="5"/>
  <c r="AB1268" i="5"/>
  <c r="AB1269" i="5"/>
  <c r="AB1270" i="5"/>
  <c r="AB1271" i="5"/>
  <c r="AB1272" i="5"/>
  <c r="AB1273" i="5"/>
  <c r="AB1274" i="5"/>
  <c r="AB1275" i="5"/>
  <c r="AB1276" i="5"/>
  <c r="AB1277" i="5"/>
  <c r="AB1278" i="5"/>
  <c r="AB1279" i="5"/>
  <c r="AB1280" i="5"/>
  <c r="AB1281" i="5"/>
  <c r="AB1282" i="5"/>
  <c r="AB1283" i="5"/>
  <c r="AB1284" i="5"/>
  <c r="AB1285" i="5"/>
  <c r="AB1286" i="5"/>
  <c r="AB1287" i="5"/>
  <c r="AB1288" i="5"/>
  <c r="AB1289" i="5"/>
  <c r="AB1290" i="5"/>
  <c r="AB1291" i="5"/>
  <c r="AB1292" i="5"/>
  <c r="AB1293" i="5"/>
  <c r="AB1294" i="5"/>
  <c r="AB1295" i="5"/>
  <c r="AB1296" i="5"/>
  <c r="AB1297" i="5"/>
  <c r="AB1298" i="5"/>
  <c r="AB1299" i="5"/>
  <c r="AB1300" i="5"/>
  <c r="AB1301" i="5"/>
  <c r="AB1302" i="5"/>
  <c r="AB1303" i="5"/>
  <c r="AB1304" i="5"/>
  <c r="AB1305" i="5"/>
  <c r="AB1306" i="5"/>
  <c r="AB1307" i="5"/>
  <c r="AB1308" i="5"/>
  <c r="AB1309" i="5"/>
  <c r="AB1310" i="5"/>
  <c r="AB1311" i="5"/>
  <c r="AB1312" i="5"/>
  <c r="AB1313" i="5"/>
  <c r="AB1314" i="5"/>
  <c r="AB1315" i="5"/>
  <c r="AB1316" i="5"/>
  <c r="AB1317" i="5"/>
  <c r="AB1318" i="5"/>
  <c r="AB1319" i="5"/>
  <c r="AB1320" i="5"/>
  <c r="AB1321" i="5"/>
  <c r="AB1322" i="5"/>
  <c r="AB1323" i="5"/>
  <c r="AB1324" i="5"/>
  <c r="AB1325" i="5"/>
  <c r="AB1326" i="5"/>
  <c r="AB1327" i="5"/>
  <c r="AB1328" i="5"/>
  <c r="AB1329" i="5"/>
  <c r="AB1330" i="5"/>
  <c r="AB1331" i="5"/>
  <c r="AB1332" i="5"/>
  <c r="AB1333" i="5"/>
  <c r="AB1334" i="5"/>
  <c r="AB1335" i="5"/>
  <c r="AB1336" i="5"/>
  <c r="AB1337" i="5"/>
  <c r="AB1338" i="5"/>
  <c r="AB1339" i="5"/>
  <c r="AB1340" i="5"/>
  <c r="AB1341" i="5"/>
  <c r="AB1342" i="5"/>
  <c r="AB1343" i="5"/>
  <c r="AB1344" i="5"/>
  <c r="AB1345" i="5"/>
  <c r="AB1346" i="5"/>
  <c r="AB1347" i="5"/>
  <c r="AB1348" i="5"/>
  <c r="AB1349" i="5"/>
  <c r="AB1350" i="5"/>
  <c r="AB1351" i="5"/>
  <c r="AB1352" i="5"/>
  <c r="AB1353" i="5"/>
  <c r="AB1354" i="5"/>
  <c r="AB1355" i="5"/>
  <c r="AB1356" i="5"/>
  <c r="AB1357" i="5"/>
  <c r="AB1358" i="5"/>
  <c r="AB1359" i="5"/>
  <c r="AB1360" i="5"/>
  <c r="AB1361" i="5"/>
  <c r="AB1362" i="5"/>
  <c r="AB1363" i="5"/>
  <c r="AB1364" i="5"/>
  <c r="AB1365" i="5"/>
  <c r="AB1366" i="5"/>
  <c r="AB1367" i="5"/>
  <c r="AB1368" i="5"/>
  <c r="AB1369" i="5"/>
  <c r="AB1370" i="5"/>
  <c r="AB1371" i="5"/>
  <c r="AB1372" i="5"/>
  <c r="AB1373" i="5"/>
  <c r="AB1374" i="5"/>
  <c r="AB1375" i="5"/>
  <c r="AB1376" i="5"/>
  <c r="AB1377" i="5"/>
  <c r="AB1378" i="5"/>
  <c r="AB1379" i="5"/>
  <c r="AB1380" i="5"/>
  <c r="AB1381" i="5"/>
  <c r="AB1382" i="5"/>
  <c r="AB1383" i="5"/>
  <c r="AB1384" i="5"/>
  <c r="AB1385" i="5"/>
  <c r="AB1386" i="5"/>
  <c r="AB1387" i="5"/>
  <c r="AB1388" i="5"/>
  <c r="AB1389" i="5"/>
  <c r="AB1390" i="5"/>
  <c r="AB1391"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09" i="5"/>
  <c r="AB1810" i="5"/>
  <c r="AB1811" i="5"/>
  <c r="AB1812" i="5"/>
  <c r="AB1813" i="5"/>
  <c r="AB1814" i="5"/>
  <c r="AB1815" i="5"/>
  <c r="AB1816" i="5"/>
  <c r="AB1817" i="5"/>
  <c r="AB1818" i="5"/>
  <c r="AB1819" i="5"/>
  <c r="AB1820" i="5"/>
  <c r="AB1821" i="5"/>
  <c r="AB1822" i="5"/>
  <c r="AB1823" i="5"/>
  <c r="AB1824" i="5"/>
  <c r="AB1825" i="5"/>
  <c r="AB1826" i="5"/>
  <c r="AB1827" i="5"/>
  <c r="AB1828" i="5"/>
  <c r="AB1829" i="5"/>
  <c r="AB1830" i="5"/>
  <c r="AB1831" i="5"/>
  <c r="AB1832" i="5"/>
  <c r="AB1833" i="5"/>
  <c r="AB1834" i="5"/>
  <c r="AB1835" i="5"/>
  <c r="AB1836" i="5"/>
  <c r="AB1837" i="5"/>
  <c r="AB1838" i="5"/>
  <c r="AB1839" i="5"/>
  <c r="AB1840" i="5"/>
  <c r="AB1841" i="5"/>
  <c r="AB1842" i="5"/>
  <c r="AB1843" i="5"/>
  <c r="AB1844" i="5"/>
  <c r="AB1845" i="5"/>
  <c r="AB1846" i="5"/>
  <c r="AB1847" i="5"/>
  <c r="AB1848" i="5"/>
  <c r="AB1849" i="5"/>
  <c r="AB1850" i="5"/>
  <c r="AB1851" i="5"/>
  <c r="AB1852" i="5"/>
  <c r="AB1853" i="5"/>
  <c r="AB1854" i="5"/>
  <c r="AB1855" i="5"/>
  <c r="AB1856" i="5"/>
  <c r="AB1857" i="5"/>
  <c r="AB1858" i="5"/>
  <c r="AB1859" i="5"/>
  <c r="AB1860" i="5"/>
  <c r="AB1861" i="5"/>
  <c r="AB1862" i="5"/>
  <c r="AB1863" i="5"/>
  <c r="AB1864" i="5"/>
  <c r="AB1865" i="5"/>
  <c r="AB1866" i="5"/>
  <c r="AB1867" i="5"/>
  <c r="AB1868" i="5"/>
  <c r="AB1869" i="5"/>
  <c r="AB1870" i="5"/>
  <c r="AB1871" i="5"/>
  <c r="AB1872" i="5"/>
  <c r="AB1873" i="5"/>
  <c r="AB1874" i="5"/>
  <c r="AB1875" i="5"/>
  <c r="AB1876" i="5"/>
  <c r="AB1877" i="5"/>
  <c r="AB1878" i="5"/>
  <c r="AB1879" i="5"/>
  <c r="AB1880" i="5"/>
  <c r="AB1881" i="5"/>
  <c r="AB1882" i="5"/>
  <c r="AB1883" i="5"/>
  <c r="AB1884" i="5"/>
  <c r="AB1885" i="5"/>
  <c r="AB1886" i="5"/>
  <c r="AB1887" i="5"/>
  <c r="AB1888" i="5"/>
  <c r="AB1889" i="5"/>
  <c r="AB1890" i="5"/>
  <c r="AB1891"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AB1915" i="5"/>
  <c r="AB1916" i="5"/>
  <c r="AB1917" i="5"/>
  <c r="AB1918" i="5"/>
  <c r="AB1919" i="5"/>
  <c r="AB1920" i="5"/>
  <c r="AB1921" i="5"/>
  <c r="AB1922" i="5"/>
  <c r="AB1923" i="5"/>
  <c r="AB1924" i="5"/>
  <c r="AB1925" i="5"/>
  <c r="AB1926" i="5"/>
  <c r="AB1927" i="5"/>
  <c r="AB1928" i="5"/>
  <c r="AB1929" i="5"/>
  <c r="AB1930" i="5"/>
  <c r="AB1931" i="5"/>
  <c r="AB1932" i="5"/>
  <c r="AB1933" i="5"/>
  <c r="AB1934" i="5"/>
  <c r="AB1935" i="5"/>
  <c r="AB1936" i="5"/>
  <c r="AB1937" i="5"/>
  <c r="AB1938" i="5"/>
  <c r="AB1939" i="5"/>
  <c r="AB1940" i="5"/>
  <c r="AB1941" i="5"/>
  <c r="AB1942" i="5"/>
  <c r="AB1943" i="5"/>
  <c r="AB1944" i="5"/>
  <c r="AB1945" i="5"/>
  <c r="AB1946" i="5"/>
  <c r="AB1947" i="5"/>
  <c r="AB1948" i="5"/>
  <c r="AB1949" i="5"/>
  <c r="AB1950" i="5"/>
  <c r="AB1951" i="5"/>
  <c r="AB1952" i="5"/>
  <c r="AB1953" i="5"/>
  <c r="AB1954" i="5"/>
  <c r="AB1955" i="5"/>
  <c r="AB1956" i="5"/>
  <c r="AB1957" i="5"/>
  <c r="AB1958" i="5"/>
  <c r="AB1959" i="5"/>
  <c r="AB1960" i="5"/>
  <c r="AB1961" i="5"/>
  <c r="AB1962" i="5"/>
  <c r="AB1963" i="5"/>
  <c r="AB1964" i="5"/>
  <c r="AB1965" i="5"/>
  <c r="AB1966" i="5"/>
  <c r="AB1967" i="5"/>
  <c r="AB1968" i="5"/>
  <c r="AB1969" i="5"/>
  <c r="AB1970" i="5"/>
  <c r="AB1971" i="5"/>
  <c r="AB1972" i="5"/>
  <c r="AB1973" i="5"/>
  <c r="AB1974" i="5"/>
  <c r="AB1975" i="5"/>
  <c r="AB1976" i="5"/>
  <c r="AB1977" i="5"/>
  <c r="AB1978" i="5"/>
  <c r="AB1979" i="5"/>
  <c r="AB1980" i="5"/>
  <c r="AB1981" i="5"/>
  <c r="AB1982" i="5"/>
  <c r="AB1983" i="5"/>
  <c r="AB1984" i="5"/>
  <c r="AB1985" i="5"/>
  <c r="AB1986" i="5"/>
  <c r="AB1987" i="5"/>
  <c r="AB1988" i="5"/>
  <c r="AB1989" i="5"/>
  <c r="AB1990" i="5"/>
  <c r="AB1991" i="5"/>
  <c r="AB1992" i="5"/>
  <c r="AB1993" i="5"/>
  <c r="AB1994" i="5"/>
  <c r="AB1995" i="5"/>
  <c r="AB1996" i="5"/>
  <c r="AB1997" i="5"/>
  <c r="AB1998" i="5"/>
  <c r="AB1999" i="5"/>
  <c r="AB2000" i="5"/>
  <c r="AB2001" i="5"/>
  <c r="AB2002" i="5"/>
  <c r="AB2003" i="5"/>
  <c r="AB2004" i="5"/>
  <c r="AB2005" i="5"/>
  <c r="AB2006" i="5"/>
  <c r="AB2007" i="5"/>
  <c r="AB2008" i="5"/>
  <c r="AB2009" i="5"/>
  <c r="AB2010" i="5"/>
  <c r="AB2011" i="5"/>
  <c r="AB2012" i="5"/>
  <c r="AB2013" i="5"/>
  <c r="AB2014" i="5"/>
  <c r="AB2015" i="5"/>
  <c r="AB2016" i="5"/>
  <c r="AB2017" i="5"/>
  <c r="AB2018" i="5"/>
  <c r="AB2019" i="5"/>
  <c r="AB2020" i="5"/>
  <c r="AB2021" i="5"/>
  <c r="AB2022" i="5"/>
  <c r="AB2023" i="5"/>
  <c r="AB2024" i="5"/>
  <c r="AB2025" i="5"/>
  <c r="AB2026" i="5"/>
  <c r="AB2027" i="5"/>
  <c r="AB2028" i="5"/>
  <c r="AB2029" i="5"/>
  <c r="AB2030" i="5"/>
  <c r="AB2031" i="5"/>
  <c r="AB2032" i="5"/>
  <c r="AB2033" i="5"/>
  <c r="AB2034" i="5"/>
  <c r="AB2035" i="5"/>
  <c r="AB2036" i="5"/>
  <c r="AB2037" i="5"/>
  <c r="AB2038" i="5"/>
  <c r="AB2039" i="5"/>
  <c r="AB2040" i="5"/>
  <c r="AB2041" i="5"/>
  <c r="AB2042" i="5"/>
  <c r="AB2043" i="5"/>
  <c r="AB2044" i="5"/>
  <c r="AB2045" i="5"/>
  <c r="AB2046" i="5"/>
  <c r="AB2047" i="5"/>
  <c r="AB2048" i="5"/>
  <c r="AB2049" i="5"/>
  <c r="AB2050" i="5"/>
  <c r="AB2051" i="5"/>
  <c r="AB2052" i="5"/>
  <c r="AB2053" i="5"/>
  <c r="AB2054" i="5"/>
  <c r="AB2055" i="5"/>
  <c r="AB2056" i="5"/>
  <c r="AB2057" i="5"/>
  <c r="AB2058"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4" i="5"/>
  <c r="AB2105" i="5"/>
  <c r="AB2106" i="5"/>
  <c r="AB2107" i="5"/>
  <c r="AB2108" i="5"/>
  <c r="AB2109" i="5"/>
  <c r="AB2110" i="5"/>
  <c r="AB2111" i="5"/>
  <c r="AB2112" i="5"/>
  <c r="AB2113" i="5"/>
  <c r="AB2114" i="5"/>
  <c r="AB2115" i="5"/>
  <c r="AB2116" i="5"/>
  <c r="AB2117" i="5"/>
  <c r="AB2118" i="5"/>
  <c r="AB2119" i="5"/>
  <c r="AB2120" i="5"/>
  <c r="AB2121" i="5"/>
  <c r="AB2122" i="5"/>
  <c r="AB2123" i="5"/>
  <c r="AB2124" i="5"/>
  <c r="AB2125" i="5"/>
  <c r="AB2126" i="5"/>
  <c r="AB2127" i="5"/>
  <c r="AB2128" i="5"/>
  <c r="AB2129" i="5"/>
  <c r="AB2130" i="5"/>
  <c r="AB2131" i="5"/>
  <c r="AB2132" i="5"/>
  <c r="AB2133" i="5"/>
  <c r="AB2134" i="5"/>
  <c r="AB2135" i="5"/>
  <c r="AB2136" i="5"/>
  <c r="AB2137" i="5"/>
  <c r="AB2138" i="5"/>
  <c r="AB2139" i="5"/>
  <c r="AB2140" i="5"/>
  <c r="AB2141" i="5"/>
  <c r="AB2142" i="5"/>
  <c r="AB2143" i="5"/>
  <c r="AB2144" i="5"/>
  <c r="AB2145" i="5"/>
  <c r="AB2146" i="5"/>
  <c r="AB2147" i="5"/>
  <c r="AB2148" i="5"/>
  <c r="AB2149" i="5"/>
  <c r="AB2150" i="5"/>
  <c r="AB2151" i="5"/>
  <c r="AB2152" i="5"/>
  <c r="AB2153" i="5"/>
  <c r="AB2154" i="5"/>
  <c r="AB2155" i="5"/>
  <c r="AB2156" i="5"/>
  <c r="AB2157" i="5"/>
  <c r="AB2158" i="5"/>
  <c r="AB2159" i="5"/>
  <c r="AB2160" i="5"/>
  <c r="AB2161" i="5"/>
  <c r="AB2162" i="5"/>
  <c r="AB2163" i="5"/>
  <c r="AB2164" i="5"/>
  <c r="AB2165" i="5"/>
  <c r="AB2166" i="5"/>
  <c r="AB2167" i="5"/>
  <c r="AB2168" i="5"/>
  <c r="AB2169" i="5"/>
  <c r="AB2170" i="5"/>
  <c r="AB2171" i="5"/>
  <c r="AB2172" i="5"/>
  <c r="AB2173" i="5"/>
  <c r="AB2174" i="5"/>
  <c r="AB2175" i="5"/>
  <c r="AB2176" i="5"/>
  <c r="AB2177" i="5"/>
  <c r="AB2178" i="5"/>
  <c r="AB2179" i="5"/>
  <c r="AB2180" i="5"/>
  <c r="AB2181" i="5"/>
  <c r="AB2182" i="5"/>
  <c r="AB2183" i="5"/>
  <c r="AB2184" i="5"/>
  <c r="AB2185" i="5"/>
  <c r="AB2186" i="5"/>
  <c r="AB2187" i="5"/>
  <c r="AB2188" i="5"/>
  <c r="AB2189" i="5"/>
  <c r="AB2190" i="5"/>
  <c r="AB2191" i="5"/>
  <c r="AB2192" i="5"/>
  <c r="AB2193" i="5"/>
  <c r="AB2194" i="5"/>
  <c r="AB2195" i="5"/>
  <c r="AB2196" i="5"/>
  <c r="AB2197" i="5"/>
  <c r="AB2198" i="5"/>
  <c r="AB2199" i="5"/>
  <c r="AB2200" i="5"/>
  <c r="AB2201" i="5"/>
  <c r="AB2202" i="5"/>
  <c r="AB2203" i="5"/>
  <c r="AB2204" i="5"/>
  <c r="AB2205" i="5"/>
  <c r="AB2206" i="5"/>
  <c r="AB2207" i="5"/>
  <c r="AB2208" i="5"/>
  <c r="AB2209" i="5"/>
  <c r="AB2210" i="5"/>
  <c r="AB2211" i="5"/>
  <c r="AB2212" i="5"/>
  <c r="AB2213" i="5"/>
  <c r="AB2214" i="5"/>
  <c r="AB2215" i="5"/>
  <c r="AB2216" i="5"/>
  <c r="AB2217" i="5"/>
  <c r="AB2218" i="5"/>
  <c r="AB2219" i="5"/>
  <c r="AB2220" i="5"/>
  <c r="AB2221" i="5"/>
  <c r="AB2222" i="5"/>
  <c r="AB2223" i="5"/>
  <c r="AB2224" i="5"/>
  <c r="AB2225" i="5"/>
  <c r="AB2226" i="5"/>
  <c r="AB2227" i="5"/>
  <c r="AB2228" i="5"/>
  <c r="AB2229" i="5"/>
  <c r="AB2230" i="5"/>
  <c r="AB2231" i="5"/>
  <c r="AB2232" i="5"/>
  <c r="AB2233" i="5"/>
  <c r="AB2234" i="5"/>
  <c r="AB2235" i="5"/>
  <c r="AB2236" i="5"/>
  <c r="AB2237" i="5"/>
  <c r="AB2238" i="5"/>
  <c r="AB2239" i="5"/>
  <c r="AB2240" i="5"/>
  <c r="AB2241" i="5"/>
  <c r="AB2242" i="5"/>
  <c r="AB2243" i="5"/>
  <c r="AB2244" i="5"/>
  <c r="AB2245" i="5"/>
  <c r="AB2246" i="5"/>
  <c r="AB2247" i="5"/>
  <c r="AB2248" i="5"/>
  <c r="AB2249" i="5"/>
  <c r="AB2250" i="5"/>
  <c r="AB2251" i="5"/>
  <c r="AB2252" i="5"/>
  <c r="AB2253" i="5"/>
  <c r="AB2254" i="5"/>
  <c r="AB2255" i="5"/>
  <c r="AB2256" i="5"/>
  <c r="AB2257" i="5"/>
  <c r="AB2258" i="5"/>
  <c r="AB2259" i="5"/>
  <c r="AB2260" i="5"/>
  <c r="AB2261" i="5"/>
  <c r="AB2262" i="5"/>
  <c r="AB2263" i="5"/>
  <c r="AB2264" i="5"/>
  <c r="AB2265" i="5"/>
  <c r="AB2266" i="5"/>
  <c r="AB2267" i="5"/>
  <c r="AB2268" i="5"/>
  <c r="AB2269" i="5"/>
  <c r="AB2270" i="5"/>
  <c r="AB2271" i="5"/>
  <c r="AB2272" i="5"/>
  <c r="AB2273" i="5"/>
  <c r="AB2274" i="5"/>
  <c r="AB2275" i="5"/>
  <c r="AB2276" i="5"/>
  <c r="AB2277" i="5"/>
  <c r="AB2278" i="5"/>
  <c r="AB2279" i="5"/>
  <c r="AB2280" i="5"/>
  <c r="AB2281" i="5"/>
  <c r="AB2282" i="5"/>
  <c r="AB2283" i="5"/>
  <c r="AB2284" i="5"/>
  <c r="AB2285" i="5"/>
  <c r="AB2286" i="5"/>
  <c r="AB2287" i="5"/>
  <c r="AB2288" i="5"/>
  <c r="AB2289" i="5"/>
  <c r="AB2290" i="5"/>
  <c r="AB2291" i="5"/>
  <c r="AB2292" i="5"/>
  <c r="AB2293" i="5"/>
  <c r="AB2294" i="5"/>
  <c r="AB2295" i="5"/>
  <c r="AB2296" i="5"/>
  <c r="AB2297" i="5"/>
  <c r="AB2298" i="5"/>
  <c r="AB2299" i="5"/>
  <c r="AB2300" i="5"/>
  <c r="AB2301" i="5"/>
  <c r="AB2302" i="5"/>
  <c r="AB2303" i="5"/>
  <c r="AB2304" i="5"/>
  <c r="AB2305" i="5"/>
  <c r="AB2306" i="5"/>
  <c r="AB2307" i="5"/>
  <c r="AB2308" i="5"/>
  <c r="AB2309" i="5"/>
  <c r="AB2310" i="5"/>
  <c r="AB2311" i="5"/>
  <c r="AB2312" i="5"/>
  <c r="AB2313" i="5"/>
  <c r="AB2314" i="5"/>
  <c r="AB2315" i="5"/>
  <c r="AB2316" i="5"/>
  <c r="AB2317" i="5"/>
  <c r="AB2318" i="5"/>
  <c r="AB2319" i="5"/>
  <c r="AB2320" i="5"/>
  <c r="AB2321" i="5"/>
  <c r="AB2322" i="5"/>
  <c r="AB2323" i="5"/>
  <c r="AB2324" i="5"/>
  <c r="AB2325" i="5"/>
  <c r="AB2326" i="5"/>
  <c r="AB2327" i="5"/>
  <c r="AB2328" i="5"/>
  <c r="AB2329" i="5"/>
  <c r="AB2330" i="5"/>
  <c r="AB2331" i="5"/>
  <c r="AB2332" i="5"/>
  <c r="AB2333" i="5"/>
  <c r="AB2334" i="5"/>
  <c r="AB2335" i="5"/>
  <c r="AB2336" i="5"/>
  <c r="AB2337" i="5"/>
  <c r="AB2338" i="5"/>
  <c r="AB2339" i="5"/>
  <c r="AB2340" i="5"/>
  <c r="AB2341" i="5"/>
  <c r="AB2342" i="5"/>
  <c r="AB2343" i="5"/>
  <c r="AB2344" i="5"/>
  <c r="AB2345" i="5"/>
  <c r="AB2346" i="5"/>
  <c r="AB2347" i="5"/>
  <c r="AB2348" i="5"/>
  <c r="AB2349" i="5"/>
  <c r="AB2350" i="5"/>
  <c r="AB2351" i="5"/>
  <c r="AB2352" i="5"/>
  <c r="AB2353" i="5"/>
  <c r="AB2354" i="5"/>
  <c r="AB2355" i="5"/>
  <c r="AB2356" i="5"/>
  <c r="AB2357" i="5"/>
  <c r="AB2358" i="5"/>
  <c r="AB2359" i="5"/>
  <c r="AB2360" i="5"/>
  <c r="AB2361" i="5"/>
  <c r="AB2362" i="5"/>
  <c r="AB2363" i="5"/>
  <c r="AB2364" i="5"/>
  <c r="AB2365" i="5"/>
  <c r="AB2366" i="5"/>
  <c r="AB2367" i="5"/>
  <c r="AB2368" i="5"/>
  <c r="AB2369" i="5"/>
  <c r="AB2370" i="5"/>
  <c r="AB2371" i="5"/>
  <c r="AB2372" i="5"/>
  <c r="AB2373" i="5"/>
  <c r="AB2374" i="5"/>
  <c r="AB2375" i="5"/>
  <c r="AB2376" i="5"/>
  <c r="AB2377" i="5"/>
  <c r="AB2378" i="5"/>
  <c r="AB2379" i="5"/>
  <c r="AB2380" i="5"/>
  <c r="AB2381" i="5"/>
  <c r="AB2382" i="5"/>
  <c r="AB2383" i="5"/>
  <c r="AB2384" i="5"/>
  <c r="AB2385" i="5"/>
  <c r="AB2386" i="5"/>
  <c r="AB2387" i="5"/>
  <c r="AB2388" i="5"/>
  <c r="AB2389" i="5"/>
  <c r="AB2390" i="5"/>
  <c r="AB2391" i="5"/>
  <c r="AB2392" i="5"/>
  <c r="AB2393" i="5"/>
  <c r="AB2394" i="5"/>
  <c r="AB2395" i="5"/>
  <c r="AB2396" i="5"/>
  <c r="AB2397" i="5"/>
  <c r="AB2398" i="5"/>
  <c r="AB2399" i="5"/>
  <c r="AB2400" i="5"/>
  <c r="AB2401" i="5"/>
  <c r="AB2402" i="5"/>
  <c r="AB2403" i="5"/>
  <c r="AB2404" i="5"/>
  <c r="AB2405" i="5"/>
  <c r="AB2406" i="5"/>
  <c r="AB2407" i="5"/>
  <c r="AB2408" i="5"/>
  <c r="AB2409" i="5"/>
  <c r="AB2410" i="5"/>
  <c r="AB2411" i="5"/>
  <c r="AB2412" i="5"/>
  <c r="AB2413" i="5"/>
  <c r="AB2414" i="5"/>
  <c r="AB2415" i="5"/>
  <c r="AB2416" i="5"/>
  <c r="AB2417" i="5"/>
  <c r="AB2418" i="5"/>
  <c r="AB2419" i="5"/>
  <c r="AB2420" i="5"/>
  <c r="AB2421" i="5"/>
  <c r="AB2422" i="5"/>
  <c r="AB2423" i="5"/>
  <c r="AB2424" i="5"/>
  <c r="AB2425" i="5"/>
  <c r="AB2426" i="5"/>
  <c r="AB2427" i="5"/>
  <c r="AB2428" i="5"/>
  <c r="AB2429" i="5"/>
  <c r="AB2430" i="5"/>
  <c r="AB2431" i="5"/>
  <c r="AB2432" i="5"/>
  <c r="AB2433" i="5"/>
  <c r="AB2434" i="5"/>
  <c r="AB2435" i="5"/>
  <c r="AB2436" i="5"/>
  <c r="AB2437" i="5"/>
  <c r="AB2438" i="5"/>
  <c r="AB2439" i="5"/>
  <c r="AB2440" i="5"/>
  <c r="AB2441" i="5"/>
  <c r="AB2442" i="5"/>
  <c r="AB2443" i="5"/>
  <c r="AB2444" i="5"/>
  <c r="AB2445" i="5"/>
  <c r="AB2446" i="5"/>
  <c r="AB2447" i="5"/>
  <c r="AB2448" i="5"/>
  <c r="AB2449" i="5"/>
  <c r="AB2450" i="5"/>
  <c r="AB2451" i="5"/>
  <c r="AB2452" i="5"/>
  <c r="AB2453" i="5"/>
  <c r="AB2454" i="5"/>
  <c r="AB2455" i="5"/>
  <c r="AB2456" i="5"/>
  <c r="AB2457" i="5"/>
  <c r="AB2458" i="5"/>
  <c r="AB2459" i="5"/>
  <c r="AB2460" i="5"/>
  <c r="AB2461" i="5"/>
  <c r="AB2462" i="5"/>
  <c r="AB2463" i="5"/>
  <c r="AB2464" i="5"/>
  <c r="AB2465" i="5"/>
  <c r="AB2466" i="5"/>
  <c r="AB2467" i="5"/>
  <c r="AB2468" i="5"/>
  <c r="AB2469" i="5"/>
  <c r="AB2470" i="5"/>
  <c r="AB2471" i="5"/>
  <c r="AB2472" i="5"/>
  <c r="AB2473" i="5"/>
  <c r="AB2474" i="5"/>
  <c r="AB2475" i="5"/>
  <c r="AB2476" i="5"/>
  <c r="AB2477" i="5"/>
  <c r="AB2478" i="5"/>
  <c r="AB2479" i="5"/>
  <c r="AB2480" i="5"/>
  <c r="AB2481" i="5"/>
  <c r="AB2482" i="5"/>
  <c r="AB2483" i="5"/>
  <c r="AB2484" i="5"/>
  <c r="AB2485" i="5"/>
  <c r="AB2486" i="5"/>
  <c r="AB2487" i="5"/>
  <c r="AB2488" i="5"/>
  <c r="AB2489" i="5"/>
  <c r="AB2490" i="5"/>
  <c r="AB2491" i="5"/>
  <c r="AB2496" i="5"/>
  <c r="G114" i="6"/>
  <c r="G22" i="6"/>
  <c r="G21" i="6"/>
  <c r="G20" i="6"/>
  <c r="G19" i="6"/>
  <c r="G18" i="6"/>
  <c r="J119" i="6"/>
  <c r="I119" i="6"/>
  <c r="J118" i="6"/>
  <c r="I118" i="6"/>
  <c r="J117" i="6"/>
  <c r="I117" i="6"/>
  <c r="J116" i="6"/>
  <c r="I116" i="6"/>
  <c r="K114" i="6"/>
  <c r="J112" i="6"/>
  <c r="I112" i="6"/>
  <c r="G112" i="6"/>
  <c r="H112" i="6"/>
  <c r="J88" i="6"/>
  <c r="J87" i="6"/>
  <c r="J86" i="6"/>
  <c r="J85" i="6"/>
  <c r="J77" i="6"/>
  <c r="J76" i="6"/>
  <c r="J66" i="6"/>
  <c r="J65" i="6"/>
  <c r="J64" i="6"/>
  <c r="J63" i="6"/>
  <c r="J55" i="6"/>
  <c r="J54" i="6"/>
  <c r="J53" i="6"/>
  <c r="J52" i="6"/>
  <c r="J51" i="6"/>
  <c r="J44" i="6"/>
  <c r="J43" i="6"/>
  <c r="J42" i="6"/>
  <c r="J41" i="6"/>
  <c r="D112"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C7" i="6"/>
  <c r="G4" i="6"/>
  <c r="H4" i="6"/>
  <c r="B21" i="13"/>
  <c r="C4" i="8"/>
  <c r="S13" i="5"/>
  <c r="T13" i="5"/>
  <c r="S14" i="5"/>
  <c r="T14" i="5"/>
  <c r="S15" i="5"/>
  <c r="T15" i="5"/>
  <c r="S16" i="5"/>
  <c r="T16" i="5"/>
  <c r="S17" i="5"/>
  <c r="T17" i="5"/>
  <c r="S18" i="5"/>
  <c r="T18" i="5"/>
  <c r="S19" i="5"/>
  <c r="T19" i="5"/>
  <c r="S20" i="5"/>
  <c r="T20" i="5"/>
  <c r="S21" i="5"/>
  <c r="T21" i="5"/>
  <c r="S22" i="5"/>
  <c r="T22" i="5"/>
  <c r="S23" i="5"/>
  <c r="T23" i="5"/>
  <c r="S24" i="5"/>
  <c r="T24" i="5"/>
  <c r="S25" i="5"/>
  <c r="T25" i="5"/>
  <c r="S26" i="5"/>
  <c r="T26" i="5"/>
  <c r="S27" i="5"/>
  <c r="T27" i="5"/>
  <c r="S28" i="5"/>
  <c r="T28" i="5"/>
  <c r="S29" i="5"/>
  <c r="T29" i="5"/>
  <c r="S30" i="5"/>
  <c r="T30" i="5"/>
  <c r="S31" i="5"/>
  <c r="T31" i="5"/>
  <c r="S32" i="5"/>
  <c r="T32" i="5"/>
  <c r="S33" i="5"/>
  <c r="T33" i="5"/>
  <c r="S34" i="5"/>
  <c r="T34" i="5"/>
  <c r="S35" i="5"/>
  <c r="T35" i="5"/>
  <c r="S36" i="5"/>
  <c r="T36" i="5"/>
  <c r="S37" i="5"/>
  <c r="T37" i="5"/>
  <c r="S38" i="5"/>
  <c r="T38" i="5"/>
  <c r="S39" i="5"/>
  <c r="T39" i="5"/>
  <c r="S40" i="5"/>
  <c r="T40" i="5"/>
  <c r="S41" i="5"/>
  <c r="T41" i="5"/>
  <c r="S42" i="5"/>
  <c r="T42" i="5"/>
  <c r="S43" i="5"/>
  <c r="T43" i="5"/>
  <c r="S44" i="5"/>
  <c r="T44" i="5"/>
  <c r="S45" i="5"/>
  <c r="T45" i="5"/>
  <c r="S46" i="5"/>
  <c r="T46" i="5"/>
  <c r="S47" i="5"/>
  <c r="T47" i="5"/>
  <c r="S48" i="5"/>
  <c r="T48" i="5"/>
  <c r="S49" i="5"/>
  <c r="T49" i="5"/>
  <c r="S50" i="5"/>
  <c r="T50" i="5"/>
  <c r="S51" i="5"/>
  <c r="T51" i="5"/>
  <c r="S52" i="5"/>
  <c r="T52" i="5"/>
  <c r="S53" i="5"/>
  <c r="T53" i="5"/>
  <c r="S54" i="5"/>
  <c r="T54" i="5"/>
  <c r="S55" i="5"/>
  <c r="T55" i="5"/>
  <c r="S56" i="5"/>
  <c r="T56" i="5"/>
  <c r="S57" i="5"/>
  <c r="T57" i="5"/>
  <c r="S58" i="5"/>
  <c r="T58" i="5"/>
  <c r="S59" i="5"/>
  <c r="T59" i="5"/>
  <c r="S60" i="5"/>
  <c r="T60" i="5"/>
  <c r="S61" i="5"/>
  <c r="T61" i="5"/>
  <c r="S62" i="5"/>
  <c r="T62" i="5"/>
  <c r="J63" i="5"/>
  <c r="S63" i="5"/>
  <c r="T63" i="5"/>
  <c r="J64" i="5"/>
  <c r="S64" i="5"/>
  <c r="T64" i="5"/>
  <c r="J65" i="5"/>
  <c r="S65" i="5"/>
  <c r="T65" i="5"/>
  <c r="J66" i="5"/>
  <c r="S66" i="5"/>
  <c r="T66" i="5"/>
  <c r="J67" i="5"/>
  <c r="S67" i="5"/>
  <c r="T67" i="5"/>
  <c r="J68" i="5"/>
  <c r="S68" i="5"/>
  <c r="T68" i="5"/>
  <c r="J69" i="5"/>
  <c r="S69" i="5"/>
  <c r="T69" i="5"/>
  <c r="J70" i="5"/>
  <c r="S70" i="5"/>
  <c r="T70" i="5"/>
  <c r="J71" i="5"/>
  <c r="S71" i="5"/>
  <c r="T71" i="5"/>
  <c r="J72" i="5"/>
  <c r="S72" i="5"/>
  <c r="T72" i="5"/>
  <c r="J73" i="5"/>
  <c r="S73" i="5"/>
  <c r="T73" i="5"/>
  <c r="J74" i="5"/>
  <c r="S74" i="5"/>
  <c r="T74" i="5"/>
  <c r="J75" i="5"/>
  <c r="S75" i="5"/>
  <c r="T75" i="5"/>
  <c r="J76" i="5"/>
  <c r="S76" i="5"/>
  <c r="T76" i="5"/>
  <c r="J77" i="5"/>
  <c r="S77" i="5"/>
  <c r="T77" i="5"/>
  <c r="J78" i="5"/>
  <c r="S78" i="5"/>
  <c r="T78" i="5"/>
  <c r="J79" i="5"/>
  <c r="S79" i="5"/>
  <c r="T79" i="5"/>
  <c r="J80" i="5"/>
  <c r="S80" i="5"/>
  <c r="T80" i="5"/>
  <c r="J81" i="5"/>
  <c r="S81" i="5"/>
  <c r="T81" i="5"/>
  <c r="J82" i="5"/>
  <c r="S82" i="5"/>
  <c r="T82" i="5"/>
  <c r="J83" i="5"/>
  <c r="S83" i="5"/>
  <c r="T83" i="5"/>
  <c r="J84" i="5"/>
  <c r="S84" i="5"/>
  <c r="T84" i="5"/>
  <c r="J85" i="5"/>
  <c r="S85" i="5"/>
  <c r="T85" i="5"/>
  <c r="J86" i="5"/>
  <c r="S86" i="5"/>
  <c r="T86" i="5"/>
  <c r="J87" i="5"/>
  <c r="S87" i="5"/>
  <c r="T87" i="5"/>
  <c r="J88" i="5"/>
  <c r="S88" i="5"/>
  <c r="T88" i="5"/>
  <c r="J89" i="5"/>
  <c r="S89" i="5"/>
  <c r="T89" i="5"/>
  <c r="J90" i="5"/>
  <c r="S90" i="5"/>
  <c r="T90" i="5"/>
  <c r="J91" i="5"/>
  <c r="S91" i="5"/>
  <c r="T91" i="5"/>
  <c r="J92" i="5"/>
  <c r="S92" i="5"/>
  <c r="T92" i="5"/>
  <c r="J93" i="5"/>
  <c r="S93" i="5"/>
  <c r="T93" i="5"/>
  <c r="J94" i="5"/>
  <c r="S94" i="5"/>
  <c r="T94" i="5"/>
  <c r="J95" i="5"/>
  <c r="S95" i="5"/>
  <c r="T95" i="5"/>
  <c r="J96" i="5"/>
  <c r="S96" i="5"/>
  <c r="T96" i="5"/>
  <c r="J97" i="5"/>
  <c r="S97" i="5"/>
  <c r="T97" i="5"/>
  <c r="J98" i="5"/>
  <c r="S98" i="5"/>
  <c r="T98" i="5"/>
  <c r="J99" i="5"/>
  <c r="S99" i="5"/>
  <c r="T99" i="5"/>
  <c r="J100" i="5"/>
  <c r="S100" i="5"/>
  <c r="T100" i="5"/>
  <c r="J101" i="5"/>
  <c r="S101" i="5"/>
  <c r="T101" i="5"/>
  <c r="J102" i="5"/>
  <c r="S102" i="5"/>
  <c r="T102" i="5"/>
  <c r="J103" i="5"/>
  <c r="S103" i="5"/>
  <c r="T103" i="5"/>
  <c r="J104" i="5"/>
  <c r="S104" i="5"/>
  <c r="T104" i="5"/>
  <c r="J105" i="5"/>
  <c r="S105" i="5"/>
  <c r="T105" i="5"/>
  <c r="J106" i="5"/>
  <c r="T106" i="5"/>
  <c r="J107" i="5"/>
  <c r="S107" i="5"/>
  <c r="T107" i="5"/>
  <c r="J108" i="5"/>
  <c r="S108" i="5"/>
  <c r="T108" i="5"/>
  <c r="J109" i="5"/>
  <c r="S109" i="5"/>
  <c r="T109" i="5"/>
  <c r="J110" i="5"/>
  <c r="S110" i="5"/>
  <c r="T110" i="5"/>
  <c r="J111" i="5"/>
  <c r="S111" i="5"/>
  <c r="T111" i="5"/>
  <c r="J112" i="5"/>
  <c r="S112" i="5"/>
  <c r="T112" i="5"/>
  <c r="J113" i="5"/>
  <c r="S113" i="5"/>
  <c r="T113" i="5"/>
  <c r="J114" i="5"/>
  <c r="S114" i="5"/>
  <c r="T114" i="5"/>
  <c r="J115" i="5"/>
  <c r="S115" i="5"/>
  <c r="T115" i="5"/>
  <c r="J116" i="5"/>
  <c r="S116" i="5"/>
  <c r="T116" i="5"/>
  <c r="J117" i="5"/>
  <c r="S117" i="5"/>
  <c r="T117" i="5"/>
  <c r="J118" i="5"/>
  <c r="S118" i="5"/>
  <c r="T118" i="5"/>
  <c r="J119" i="5"/>
  <c r="S119" i="5"/>
  <c r="T119" i="5"/>
  <c r="J120" i="5"/>
  <c r="S120" i="5"/>
  <c r="T120" i="5"/>
  <c r="J121" i="5"/>
  <c r="S121" i="5"/>
  <c r="T121" i="5"/>
  <c r="J122" i="5"/>
  <c r="S122" i="5"/>
  <c r="T122" i="5"/>
  <c r="J123" i="5"/>
  <c r="S123" i="5"/>
  <c r="T123" i="5"/>
  <c r="J124" i="5"/>
  <c r="S124" i="5"/>
  <c r="T124" i="5"/>
  <c r="J125" i="5"/>
  <c r="S125" i="5"/>
  <c r="T125" i="5"/>
  <c r="J126" i="5"/>
  <c r="S126" i="5"/>
  <c r="T126" i="5"/>
  <c r="J127" i="5"/>
  <c r="S127" i="5"/>
  <c r="T127" i="5"/>
  <c r="J128" i="5"/>
  <c r="S128" i="5"/>
  <c r="T128" i="5"/>
  <c r="J129" i="5"/>
  <c r="S129" i="5"/>
  <c r="T129" i="5"/>
  <c r="J130" i="5"/>
  <c r="S130" i="5"/>
  <c r="T130" i="5"/>
  <c r="J131" i="5"/>
  <c r="S131" i="5"/>
  <c r="T131" i="5"/>
  <c r="J132" i="5"/>
  <c r="S132" i="5"/>
  <c r="T132" i="5"/>
  <c r="J133" i="5"/>
  <c r="T133" i="5"/>
  <c r="J134" i="5"/>
  <c r="T134" i="5"/>
  <c r="J135" i="5"/>
  <c r="S135" i="5"/>
  <c r="T135" i="5"/>
  <c r="J136" i="5"/>
  <c r="S136" i="5"/>
  <c r="T136" i="5"/>
  <c r="J137" i="5"/>
  <c r="S137" i="5"/>
  <c r="T137" i="5"/>
  <c r="J138" i="5"/>
  <c r="S138" i="5"/>
  <c r="T138" i="5"/>
  <c r="J139" i="5"/>
  <c r="S139" i="5"/>
  <c r="T139" i="5"/>
  <c r="J140" i="5"/>
  <c r="S140" i="5"/>
  <c r="T140" i="5"/>
  <c r="J141" i="5"/>
  <c r="S141" i="5"/>
  <c r="T141" i="5"/>
  <c r="J142" i="5"/>
  <c r="S142" i="5"/>
  <c r="T142" i="5"/>
  <c r="J143" i="5"/>
  <c r="S143" i="5"/>
  <c r="T143" i="5"/>
  <c r="J144" i="5"/>
  <c r="S144" i="5"/>
  <c r="T144" i="5"/>
  <c r="J145" i="5"/>
  <c r="S145" i="5"/>
  <c r="T145" i="5"/>
  <c r="J146" i="5"/>
  <c r="S146" i="5"/>
  <c r="T146" i="5"/>
  <c r="T147" i="5"/>
  <c r="T148" i="5"/>
  <c r="J149" i="5"/>
  <c r="S149" i="5"/>
  <c r="T149" i="5"/>
  <c r="J150" i="5"/>
  <c r="S150" i="5"/>
  <c r="T150" i="5"/>
  <c r="J151" i="5"/>
  <c r="S151" i="5"/>
  <c r="T151" i="5"/>
  <c r="J152" i="5"/>
  <c r="S152" i="5"/>
  <c r="T152" i="5"/>
  <c r="J153" i="5"/>
  <c r="S153" i="5"/>
  <c r="T153" i="5"/>
  <c r="J154" i="5"/>
  <c r="S154" i="5"/>
  <c r="T154" i="5"/>
  <c r="J155" i="5"/>
  <c r="S155" i="5"/>
  <c r="T155" i="5"/>
  <c r="J156" i="5"/>
  <c r="S156" i="5"/>
  <c r="T156" i="5"/>
  <c r="J157" i="5"/>
  <c r="S157" i="5"/>
  <c r="T157" i="5"/>
  <c r="J158" i="5"/>
  <c r="S158" i="5"/>
  <c r="T158" i="5"/>
  <c r="J159" i="5"/>
  <c r="S159" i="5"/>
  <c r="T159" i="5"/>
  <c r="J160" i="5"/>
  <c r="S160" i="5"/>
  <c r="T160" i="5"/>
  <c r="J161" i="5"/>
  <c r="S161" i="5"/>
  <c r="T161" i="5"/>
  <c r="J162" i="5"/>
  <c r="S162" i="5"/>
  <c r="T162" i="5"/>
  <c r="J163" i="5"/>
  <c r="S163" i="5"/>
  <c r="T163" i="5"/>
  <c r="J164" i="5"/>
  <c r="S164" i="5"/>
  <c r="T164" i="5"/>
  <c r="J165" i="5"/>
  <c r="S165" i="5"/>
  <c r="T165" i="5"/>
  <c r="J166" i="5"/>
  <c r="S166" i="5"/>
  <c r="T166" i="5"/>
  <c r="J167" i="5"/>
  <c r="S167" i="5"/>
  <c r="T167" i="5"/>
  <c r="J168" i="5"/>
  <c r="S168" i="5"/>
  <c r="T168" i="5"/>
  <c r="J169" i="5"/>
  <c r="S169" i="5"/>
  <c r="T169" i="5"/>
  <c r="J170" i="5"/>
  <c r="S170" i="5"/>
  <c r="T170" i="5"/>
  <c r="J171" i="5"/>
  <c r="S171" i="5"/>
  <c r="T171" i="5"/>
  <c r="J172" i="5"/>
  <c r="S172" i="5"/>
  <c r="T172" i="5"/>
  <c r="J173" i="5"/>
  <c r="S173" i="5"/>
  <c r="T173" i="5"/>
  <c r="J174" i="5"/>
  <c r="S174" i="5"/>
  <c r="T174" i="5"/>
  <c r="J175" i="5"/>
  <c r="S175" i="5"/>
  <c r="T175" i="5"/>
  <c r="J176" i="5"/>
  <c r="S176" i="5"/>
  <c r="T176" i="5"/>
  <c r="J177" i="5"/>
  <c r="S177" i="5"/>
  <c r="T177" i="5"/>
  <c r="J178" i="5"/>
  <c r="S178" i="5"/>
  <c r="T178" i="5"/>
  <c r="J179" i="5"/>
  <c r="S179" i="5"/>
  <c r="T179" i="5"/>
  <c r="J180" i="5"/>
  <c r="S180" i="5"/>
  <c r="T180" i="5"/>
  <c r="J181" i="5"/>
  <c r="S181" i="5"/>
  <c r="T181" i="5"/>
  <c r="T182" i="5"/>
  <c r="T183" i="5"/>
  <c r="J184" i="5"/>
  <c r="T184" i="5"/>
  <c r="J185" i="5"/>
  <c r="T185" i="5"/>
  <c r="J186" i="5"/>
  <c r="T186" i="5"/>
  <c r="J187" i="5"/>
  <c r="T187" i="5"/>
  <c r="J188" i="5"/>
  <c r="T188" i="5"/>
  <c r="J189" i="5"/>
  <c r="T189" i="5"/>
  <c r="J190" i="5"/>
  <c r="T190" i="5"/>
  <c r="J191" i="5"/>
  <c r="T191" i="5"/>
  <c r="J192" i="5"/>
  <c r="T192" i="5"/>
  <c r="J193" i="5"/>
  <c r="T193" i="5"/>
  <c r="J194" i="5"/>
  <c r="T194" i="5"/>
  <c r="J195" i="5"/>
  <c r="T195" i="5"/>
  <c r="J196" i="5"/>
  <c r="T196" i="5"/>
  <c r="J197" i="5"/>
  <c r="T197" i="5"/>
  <c r="J198" i="5"/>
  <c r="T198" i="5"/>
  <c r="J199" i="5"/>
  <c r="T199" i="5"/>
  <c r="J200" i="5"/>
  <c r="T200" i="5"/>
  <c r="J201" i="5"/>
  <c r="T201" i="5"/>
  <c r="J202" i="5"/>
  <c r="T202" i="5"/>
  <c r="J203" i="5"/>
  <c r="T203" i="5"/>
  <c r="J204" i="5"/>
  <c r="T204" i="5"/>
  <c r="J205" i="5"/>
  <c r="T205" i="5"/>
  <c r="J206" i="5"/>
  <c r="T206" i="5"/>
  <c r="J207" i="5"/>
  <c r="T207" i="5"/>
  <c r="J208" i="5"/>
  <c r="T208" i="5"/>
  <c r="J209" i="5"/>
  <c r="T209" i="5"/>
  <c r="J210" i="5"/>
  <c r="T210" i="5"/>
  <c r="J211" i="5"/>
  <c r="T211" i="5"/>
  <c r="J212" i="5"/>
  <c r="T212" i="5"/>
  <c r="J213" i="5"/>
  <c r="T213" i="5"/>
  <c r="J214" i="5"/>
  <c r="T214" i="5"/>
  <c r="J215" i="5"/>
  <c r="T215" i="5"/>
  <c r="J216" i="5"/>
  <c r="T216" i="5"/>
  <c r="J217" i="5"/>
  <c r="T217" i="5"/>
  <c r="J218" i="5"/>
  <c r="T218" i="5"/>
  <c r="J219" i="5"/>
  <c r="T219" i="5"/>
  <c r="J220" i="5"/>
  <c r="T220" i="5"/>
  <c r="J221" i="5"/>
  <c r="T221" i="5"/>
  <c r="J222" i="5"/>
  <c r="T222" i="5"/>
  <c r="J223" i="5"/>
  <c r="T223" i="5"/>
  <c r="J224" i="5"/>
  <c r="T224" i="5"/>
  <c r="J225" i="5"/>
  <c r="T225" i="5"/>
  <c r="J226" i="5"/>
  <c r="T226" i="5"/>
  <c r="J227" i="5"/>
  <c r="T227" i="5"/>
  <c r="J228" i="5"/>
  <c r="T228" i="5"/>
  <c r="J229" i="5"/>
  <c r="T229" i="5"/>
  <c r="J230" i="5"/>
  <c r="T230" i="5"/>
  <c r="J231" i="5"/>
  <c r="T231" i="5"/>
  <c r="J232" i="5"/>
  <c r="T232" i="5"/>
  <c r="J233" i="5"/>
  <c r="T233" i="5"/>
  <c r="J234" i="5"/>
  <c r="T234" i="5"/>
  <c r="J235" i="5"/>
  <c r="T235" i="5"/>
  <c r="J236" i="5"/>
  <c r="T236" i="5"/>
  <c r="J237" i="5"/>
  <c r="T237" i="5"/>
  <c r="J238" i="5"/>
  <c r="T238" i="5"/>
  <c r="J239" i="5"/>
  <c r="T239" i="5"/>
  <c r="J240" i="5"/>
  <c r="T240" i="5"/>
  <c r="J241" i="5"/>
  <c r="T241" i="5"/>
  <c r="J242" i="5"/>
  <c r="T242" i="5"/>
  <c r="J243" i="5"/>
  <c r="T243" i="5"/>
  <c r="J244" i="5"/>
  <c r="T244" i="5"/>
  <c r="J245" i="5"/>
  <c r="T245" i="5"/>
  <c r="J246" i="5"/>
  <c r="T246" i="5"/>
  <c r="J247" i="5"/>
  <c r="T247" i="5"/>
  <c r="J248" i="5"/>
  <c r="T248" i="5"/>
  <c r="J249" i="5"/>
  <c r="T249" i="5"/>
  <c r="J250" i="5"/>
  <c r="T250" i="5"/>
  <c r="J251" i="5"/>
  <c r="T251" i="5"/>
  <c r="J252" i="5"/>
  <c r="T252" i="5"/>
  <c r="J253" i="5"/>
  <c r="T253" i="5"/>
  <c r="J254" i="5"/>
  <c r="T254" i="5"/>
  <c r="J255" i="5"/>
  <c r="T255" i="5"/>
  <c r="J256" i="5"/>
  <c r="T256" i="5"/>
  <c r="J257" i="5"/>
  <c r="T257" i="5"/>
  <c r="J258" i="5"/>
  <c r="T258" i="5"/>
  <c r="J259" i="5"/>
  <c r="T259" i="5"/>
  <c r="J260" i="5"/>
  <c r="T260" i="5"/>
  <c r="J261" i="5"/>
  <c r="T261" i="5"/>
  <c r="J262" i="5"/>
  <c r="T262" i="5"/>
  <c r="J263" i="5"/>
  <c r="T263" i="5"/>
  <c r="J264" i="5"/>
  <c r="T264" i="5"/>
  <c r="J265" i="5"/>
  <c r="T265" i="5"/>
  <c r="J266" i="5"/>
  <c r="T266" i="5"/>
  <c r="J267" i="5"/>
  <c r="T267" i="5"/>
  <c r="J268" i="5"/>
  <c r="T268" i="5"/>
  <c r="J269" i="5"/>
  <c r="T269" i="5"/>
  <c r="J270" i="5"/>
  <c r="T270" i="5"/>
  <c r="J271" i="5"/>
  <c r="T271" i="5"/>
  <c r="J272" i="5"/>
  <c r="T272" i="5"/>
  <c r="J273" i="5"/>
  <c r="T273" i="5"/>
  <c r="J274" i="5"/>
  <c r="T274" i="5"/>
  <c r="J275" i="5"/>
  <c r="T275" i="5"/>
  <c r="J276" i="5"/>
  <c r="T276" i="5"/>
  <c r="J277" i="5"/>
  <c r="T277" i="5"/>
  <c r="J278" i="5"/>
  <c r="T278" i="5"/>
  <c r="J279" i="5"/>
  <c r="T279" i="5"/>
  <c r="J280" i="5"/>
  <c r="T280" i="5"/>
  <c r="T281" i="5"/>
  <c r="T282" i="5"/>
  <c r="J283" i="5"/>
  <c r="T283" i="5"/>
  <c r="J284" i="5"/>
  <c r="T284" i="5"/>
  <c r="J285" i="5"/>
  <c r="T285" i="5"/>
  <c r="J286" i="5"/>
  <c r="T286" i="5"/>
  <c r="J287" i="5"/>
  <c r="T287" i="5"/>
  <c r="J288" i="5"/>
  <c r="T288" i="5"/>
  <c r="J289" i="5"/>
  <c r="T289" i="5"/>
  <c r="J290" i="5"/>
  <c r="T290" i="5"/>
  <c r="J291" i="5"/>
  <c r="T291" i="5"/>
  <c r="J292" i="5"/>
  <c r="T292" i="5"/>
  <c r="J293" i="5"/>
  <c r="T293" i="5"/>
  <c r="J294" i="5"/>
  <c r="T294" i="5"/>
  <c r="J295" i="5"/>
  <c r="T295" i="5"/>
  <c r="J296" i="5"/>
  <c r="T296" i="5"/>
  <c r="J297" i="5"/>
  <c r="T297" i="5"/>
  <c r="J298" i="5"/>
  <c r="T298" i="5"/>
  <c r="J299" i="5"/>
  <c r="T299" i="5"/>
  <c r="J300" i="5"/>
  <c r="T300" i="5"/>
  <c r="J301" i="5"/>
  <c r="T301" i="5"/>
  <c r="J302" i="5"/>
  <c r="T302" i="5"/>
  <c r="J303" i="5"/>
  <c r="T303" i="5"/>
  <c r="J304" i="5"/>
  <c r="T304" i="5"/>
  <c r="J305" i="5"/>
  <c r="T305" i="5"/>
  <c r="J306" i="5"/>
  <c r="T306" i="5"/>
  <c r="J307" i="5"/>
  <c r="T307" i="5"/>
  <c r="J308" i="5"/>
  <c r="T308" i="5"/>
  <c r="J309" i="5"/>
  <c r="T309" i="5"/>
  <c r="J310" i="5"/>
  <c r="T310" i="5"/>
  <c r="J311" i="5"/>
  <c r="T311" i="5"/>
  <c r="J312" i="5"/>
  <c r="T312" i="5"/>
  <c r="J313" i="5"/>
  <c r="T313" i="5"/>
  <c r="J314" i="5"/>
  <c r="T314" i="5"/>
  <c r="J315" i="5"/>
  <c r="T315" i="5"/>
  <c r="J316" i="5"/>
  <c r="T316" i="5"/>
  <c r="J317" i="5"/>
  <c r="T317" i="5"/>
  <c r="J318" i="5"/>
  <c r="T318" i="5"/>
  <c r="J319" i="5"/>
  <c r="T319" i="5"/>
  <c r="J320" i="5"/>
  <c r="T320" i="5"/>
  <c r="J321" i="5"/>
  <c r="T321" i="5"/>
  <c r="J322" i="5"/>
  <c r="T322" i="5"/>
  <c r="J323" i="5"/>
  <c r="T323" i="5"/>
  <c r="J324" i="5"/>
  <c r="T324" i="5"/>
  <c r="J325" i="5"/>
  <c r="T325" i="5"/>
  <c r="J326" i="5"/>
  <c r="T326" i="5"/>
  <c r="J327" i="5"/>
  <c r="T327" i="5"/>
  <c r="J328" i="5"/>
  <c r="T328" i="5"/>
  <c r="J329" i="5"/>
  <c r="T329" i="5"/>
  <c r="J330" i="5"/>
  <c r="T330" i="5"/>
  <c r="J331" i="5"/>
  <c r="T331" i="5"/>
  <c r="J332" i="5"/>
  <c r="T332" i="5"/>
  <c r="J333" i="5"/>
  <c r="T333" i="5"/>
  <c r="J334" i="5"/>
  <c r="T334" i="5"/>
  <c r="J335" i="5"/>
  <c r="T335" i="5"/>
  <c r="J336" i="5"/>
  <c r="T336" i="5"/>
  <c r="J337" i="5"/>
  <c r="T337" i="5"/>
  <c r="J338" i="5"/>
  <c r="T338" i="5"/>
  <c r="T339" i="5"/>
  <c r="T340" i="5"/>
  <c r="J341" i="5"/>
  <c r="T341" i="5"/>
  <c r="J342" i="5"/>
  <c r="T342" i="5"/>
  <c r="J343" i="5"/>
  <c r="T343" i="5"/>
  <c r="J344" i="5"/>
  <c r="T344" i="5"/>
  <c r="J345" i="5"/>
  <c r="T345" i="5"/>
  <c r="J346" i="5"/>
  <c r="T346" i="5"/>
  <c r="J347" i="5"/>
  <c r="T347" i="5"/>
  <c r="J348" i="5"/>
  <c r="T348" i="5"/>
  <c r="J349" i="5"/>
  <c r="T349" i="5"/>
  <c r="J350" i="5"/>
  <c r="T350" i="5"/>
  <c r="J351" i="5"/>
  <c r="T351" i="5"/>
  <c r="J352" i="5"/>
  <c r="T352" i="5"/>
  <c r="J353" i="5"/>
  <c r="T353" i="5"/>
  <c r="J354" i="5"/>
  <c r="T354" i="5"/>
  <c r="J355" i="5"/>
  <c r="T355" i="5"/>
  <c r="J356" i="5"/>
  <c r="T356" i="5"/>
  <c r="J357" i="5"/>
  <c r="T357" i="5"/>
  <c r="J358" i="5"/>
  <c r="T358" i="5"/>
  <c r="J359" i="5"/>
  <c r="T359" i="5"/>
  <c r="J360" i="5"/>
  <c r="T360" i="5"/>
  <c r="J361" i="5"/>
  <c r="T361" i="5"/>
  <c r="J362" i="5"/>
  <c r="T362" i="5"/>
  <c r="J363" i="5"/>
  <c r="T363" i="5"/>
  <c r="J364" i="5"/>
  <c r="T364" i="5"/>
  <c r="J365" i="5"/>
  <c r="T365" i="5"/>
  <c r="J366" i="5"/>
  <c r="T366" i="5"/>
  <c r="J367" i="5"/>
  <c r="T367" i="5"/>
  <c r="J368" i="5"/>
  <c r="T368" i="5"/>
  <c r="J369" i="5"/>
  <c r="T369" i="5"/>
  <c r="J370" i="5"/>
  <c r="T370" i="5"/>
  <c r="J371" i="5"/>
  <c r="T371" i="5"/>
  <c r="J372" i="5"/>
  <c r="T372" i="5"/>
  <c r="J373" i="5"/>
  <c r="T373" i="5"/>
  <c r="J374" i="5"/>
  <c r="T374" i="5"/>
  <c r="J375" i="5"/>
  <c r="T375" i="5"/>
  <c r="J376" i="5"/>
  <c r="T376" i="5"/>
  <c r="J377" i="5"/>
  <c r="T377" i="5"/>
  <c r="J378" i="5"/>
  <c r="T378" i="5"/>
  <c r="J379" i="5"/>
  <c r="T379" i="5"/>
  <c r="J380" i="5"/>
  <c r="T380" i="5"/>
  <c r="J381" i="5"/>
  <c r="T381" i="5"/>
  <c r="J382" i="5"/>
  <c r="T382" i="5"/>
  <c r="J383" i="5"/>
  <c r="T383" i="5"/>
  <c r="J384" i="5"/>
  <c r="T384" i="5"/>
  <c r="J385" i="5"/>
  <c r="T385" i="5"/>
  <c r="T386" i="5"/>
  <c r="T387" i="5"/>
  <c r="J388" i="5"/>
  <c r="T388" i="5"/>
  <c r="J389" i="5"/>
  <c r="T389" i="5"/>
  <c r="J390"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6" i="5"/>
  <c r="J165" i="8"/>
  <c r="K165" i="8"/>
  <c r="J166" i="8"/>
  <c r="K166" i="8"/>
  <c r="J167" i="8"/>
  <c r="K167" i="8"/>
  <c r="J168" i="8"/>
  <c r="K168" i="8"/>
  <c r="J169" i="8"/>
  <c r="K169" i="8"/>
  <c r="J170" i="8"/>
  <c r="K170" i="8"/>
  <c r="J171" i="8"/>
  <c r="K171" i="8"/>
  <c r="J172" i="8"/>
  <c r="K172" i="8"/>
  <c r="F114" i="6"/>
  <c r="H114" i="6"/>
  <c r="G94" i="6"/>
  <c r="G95" i="6"/>
  <c r="G96" i="6"/>
  <c r="G98" i="6"/>
  <c r="H98" i="6"/>
  <c r="G99" i="6"/>
  <c r="G108" i="6"/>
  <c r="G109" i="6"/>
  <c r="G110" i="6"/>
  <c r="G111" i="6"/>
  <c r="G10" i="6"/>
  <c r="H10" i="6"/>
  <c r="G13" i="6"/>
  <c r="H13" i="6"/>
  <c r="G5" i="6"/>
  <c r="H5" i="6"/>
  <c r="F6" i="6"/>
  <c r="G6" i="6"/>
  <c r="H6" i="6"/>
  <c r="G11" i="6"/>
  <c r="H11" i="6"/>
  <c r="G12" i="6"/>
  <c r="H12" i="6"/>
  <c r="H14" i="6"/>
  <c r="G15" i="6"/>
  <c r="H15" i="6"/>
  <c r="H16" i="6"/>
  <c r="I4" i="6"/>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6"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496" i="5"/>
  <c r="R2496" i="5"/>
  <c r="J2496" i="5"/>
  <c r="I2496" i="5"/>
  <c r="H2496" i="5"/>
  <c r="G2496" i="5"/>
  <c r="F2496" i="5"/>
  <c r="S211" i="5"/>
  <c r="S224" i="5"/>
  <c r="S243" i="5"/>
  <c r="S272" i="5"/>
  <c r="S320" i="5"/>
  <c r="S328" i="5"/>
  <c r="S344" i="5"/>
  <c r="S347" i="5"/>
  <c r="S376" i="5"/>
  <c r="S387" i="5"/>
  <c r="S392" i="5"/>
  <c r="S411" i="5"/>
  <c r="S472" i="5"/>
  <c r="S483" i="5"/>
  <c r="S488" i="5"/>
  <c r="S499" i="5"/>
  <c r="S512" i="5"/>
  <c r="S515" i="5"/>
  <c r="S536" i="5"/>
  <c r="S539" i="5"/>
  <c r="S587" i="5"/>
  <c r="S592" i="5"/>
  <c r="S648" i="5"/>
  <c r="S667" i="5"/>
  <c r="S747" i="5"/>
  <c r="S784" i="5"/>
  <c r="S835" i="5"/>
  <c r="S856" i="5"/>
  <c r="S859" i="5"/>
  <c r="S888" i="5"/>
  <c r="S896" i="5"/>
  <c r="S947" i="5"/>
  <c r="S960" i="5"/>
  <c r="S994" i="5"/>
  <c r="S1082" i="5"/>
  <c r="S1099" i="5"/>
  <c r="S1154" i="5"/>
  <c r="S1187" i="5"/>
  <c r="S1210" i="5"/>
  <c r="S1211" i="5"/>
  <c r="S1243" i="5"/>
  <c r="S1256" i="5"/>
  <c r="S1283" i="5"/>
  <c r="S1371" i="5"/>
  <c r="S1443" i="5"/>
  <c r="S1456" i="5"/>
  <c r="S1504" i="5"/>
  <c r="S1507" i="5"/>
  <c r="S1530" i="5"/>
  <c r="S1536" i="5"/>
  <c r="S1552" i="5"/>
  <c r="S1568" i="5"/>
  <c r="S1576" i="5"/>
  <c r="S1600" i="5"/>
  <c r="S1608" i="5"/>
  <c r="S1632" i="5"/>
  <c r="S1643" i="5"/>
  <c r="S1691" i="5"/>
  <c r="S1738" i="5"/>
  <c r="S1779" i="5"/>
  <c r="S1827" i="5"/>
  <c r="S1912" i="5"/>
  <c r="S2066" i="5"/>
  <c r="S2091" i="5"/>
  <c r="S2106" i="5"/>
  <c r="S2147" i="5"/>
  <c r="S2154" i="5"/>
  <c r="S2208" i="5"/>
  <c r="S2224" i="5"/>
  <c r="S2280" i="5"/>
  <c r="S2283" i="5"/>
  <c r="S2290" i="5"/>
  <c r="S2296" i="5"/>
  <c r="S2344" i="5"/>
  <c r="S2354" i="5"/>
  <c r="S2432" i="5"/>
  <c r="S2490" i="5"/>
  <c r="S2491" i="5"/>
  <c r="G71" i="5"/>
  <c r="B112" i="6"/>
  <c r="I94" i="5"/>
  <c r="I105" i="5"/>
  <c r="G110" i="5"/>
  <c r="R137" i="5"/>
  <c r="I142" i="5"/>
  <c r="R153" i="5"/>
  <c r="I158" i="5"/>
  <c r="G174" i="5"/>
  <c r="G177" i="5"/>
  <c r="R208" i="5"/>
  <c r="H238" i="5"/>
  <c r="I249" i="5"/>
  <c r="R254" i="5"/>
  <c r="H270" i="5"/>
  <c r="R281" i="5"/>
  <c r="F334" i="5"/>
  <c r="G380" i="5"/>
  <c r="R402" i="5"/>
  <c r="H409" i="5"/>
  <c r="R414" i="5"/>
  <c r="I420" i="5"/>
  <c r="F438" i="5"/>
  <c r="H444" i="5"/>
  <c r="G446" i="5"/>
  <c r="F468" i="5"/>
  <c r="I470" i="5"/>
  <c r="J486" i="5"/>
  <c r="R489" i="5"/>
  <c r="G492" i="5"/>
  <c r="H502" i="5"/>
  <c r="R505" i="5"/>
  <c r="H508" i="5"/>
  <c r="F526" i="5"/>
  <c r="F540" i="5"/>
  <c r="F569" i="5"/>
  <c r="J590" i="5"/>
  <c r="I593" i="5"/>
  <c r="F596" i="5"/>
  <c r="R614" i="5"/>
  <c r="G636" i="5"/>
  <c r="I649" i="5"/>
  <c r="H657" i="5"/>
  <c r="G664" i="5"/>
  <c r="J686" i="5"/>
  <c r="G689" i="5"/>
  <c r="J694" i="5"/>
  <c r="I702" i="5"/>
  <c r="F704" i="5"/>
  <c r="H720" i="5"/>
  <c r="J721" i="5"/>
  <c r="G728" i="5"/>
  <c r="G734" i="5"/>
  <c r="H736" i="5"/>
  <c r="J744" i="5"/>
  <c r="G764" i="5"/>
  <c r="I790" i="5"/>
  <c r="F798" i="5"/>
  <c r="R812" i="5"/>
  <c r="H817" i="5"/>
  <c r="R822" i="5"/>
  <c r="R838" i="5"/>
  <c r="H865" i="5"/>
  <c r="F878" i="5"/>
  <c r="R897" i="5"/>
  <c r="H932" i="5"/>
  <c r="H945" i="5"/>
  <c r="G956" i="5"/>
  <c r="F958" i="5"/>
  <c r="J963" i="5"/>
  <c r="R969" i="5"/>
  <c r="I990" i="5"/>
  <c r="R996" i="5"/>
  <c r="G998" i="5"/>
  <c r="H1001" i="5"/>
  <c r="G1004" i="5"/>
  <c r="H1019" i="5"/>
  <c r="I1025" i="5"/>
  <c r="F1033" i="5"/>
  <c r="H1036" i="5"/>
  <c r="J1038" i="5"/>
  <c r="I1044" i="5"/>
  <c r="R1046" i="5"/>
  <c r="F1052" i="5"/>
  <c r="R1054" i="5"/>
  <c r="I1060" i="5"/>
  <c r="R1068" i="5"/>
  <c r="I1080" i="5"/>
  <c r="I1112" i="5"/>
  <c r="R1123" i="5"/>
  <c r="I1124" i="5"/>
  <c r="H1137" i="5"/>
  <c r="F1144" i="5"/>
  <c r="I1148" i="5"/>
  <c r="J1152" i="5"/>
  <c r="R1155" i="5"/>
  <c r="R1158" i="5"/>
  <c r="R1166" i="5"/>
  <c r="F1168" i="5"/>
  <c r="I1176" i="5"/>
  <c r="F1177" i="5"/>
  <c r="I1198" i="5"/>
  <c r="R1225" i="5"/>
  <c r="J1230" i="5"/>
  <c r="G1232" i="5"/>
  <c r="F1238" i="5"/>
  <c r="G1240" i="5"/>
  <c r="H1248" i="5"/>
  <c r="G1249" i="5"/>
  <c r="I1264" i="5"/>
  <c r="R1270" i="5"/>
  <c r="F1278" i="5"/>
  <c r="H1281" i="5"/>
  <c r="R1289" i="5"/>
  <c r="J1294" i="5"/>
  <c r="J1296" i="5"/>
  <c r="I1304" i="5"/>
  <c r="J1316" i="5"/>
  <c r="G1320" i="5"/>
  <c r="H1321" i="5"/>
  <c r="G1328" i="5"/>
  <c r="F1336" i="5"/>
  <c r="I1358" i="5"/>
  <c r="F1364" i="5"/>
  <c r="I1368" i="5"/>
  <c r="F1377" i="5"/>
  <c r="F1392" i="5"/>
  <c r="H1409" i="5"/>
  <c r="R1414" i="5"/>
  <c r="G1420" i="5"/>
  <c r="J1449" i="5"/>
  <c r="I1454" i="5"/>
  <c r="G1465" i="5"/>
  <c r="H1476" i="5"/>
  <c r="I1491" i="5"/>
  <c r="I1508" i="5"/>
  <c r="G1514" i="5"/>
  <c r="R1516" i="5"/>
  <c r="R1521" i="5"/>
  <c r="G1524" i="5"/>
  <c r="J1531" i="5"/>
  <c r="H1534" i="5"/>
  <c r="I1550" i="5"/>
  <c r="R1556" i="5"/>
  <c r="F1564" i="5"/>
  <c r="R1572" i="5"/>
  <c r="F1582" i="5"/>
  <c r="H1585" i="5"/>
  <c r="F1588" i="5"/>
  <c r="G1593" i="5"/>
  <c r="J1595" i="5"/>
  <c r="J1596" i="5"/>
  <c r="J1598" i="5"/>
  <c r="I1604" i="5"/>
  <c r="J1606" i="5"/>
  <c r="G1627" i="5"/>
  <c r="H1635" i="5"/>
  <c r="I1649" i="5"/>
  <c r="I1652" i="5"/>
  <c r="R1665" i="5"/>
  <c r="R1667" i="5"/>
  <c r="G1672" i="5"/>
  <c r="F1673" i="5"/>
  <c r="F1675" i="5"/>
  <c r="G1691" i="5"/>
  <c r="F1694" i="5"/>
  <c r="J1710" i="5"/>
  <c r="I1712" i="5"/>
  <c r="I1736" i="5"/>
  <c r="I1755" i="5"/>
  <c r="R1760" i="5"/>
  <c r="R1771" i="5"/>
  <c r="J1806" i="5"/>
  <c r="J1840" i="5"/>
  <c r="H1846" i="5"/>
  <c r="G1848" i="5"/>
  <c r="J1854" i="5"/>
  <c r="R1859" i="5"/>
  <c r="H1870" i="5"/>
  <c r="J1872" i="5"/>
  <c r="H1878" i="5"/>
  <c r="R1886" i="5"/>
  <c r="R1888" i="5"/>
  <c r="H1894" i="5"/>
  <c r="I1910" i="5"/>
  <c r="I1920" i="5"/>
  <c r="G1923" i="5"/>
  <c r="R1944" i="5"/>
  <c r="H1955" i="5"/>
  <c r="R1958" i="5"/>
  <c r="G1966" i="5"/>
  <c r="G1977" i="5"/>
  <c r="R1979" i="5"/>
  <c r="J1998" i="5"/>
  <c r="G2000" i="5"/>
  <c r="H2008" i="5"/>
  <c r="I2019" i="5"/>
  <c r="H2024" i="5"/>
  <c r="R2033" i="5"/>
  <c r="F2038" i="5"/>
  <c r="J2044" i="5"/>
  <c r="R2046" i="5"/>
  <c r="H2051" i="5"/>
  <c r="R2054" i="5"/>
  <c r="R2055" i="5"/>
  <c r="I2075" i="5"/>
  <c r="J2080" i="5"/>
  <c r="J2094" i="5"/>
  <c r="R2096" i="5"/>
  <c r="H2104" i="5"/>
  <c r="I2126" i="5"/>
  <c r="F2130" i="5"/>
  <c r="G2139" i="5"/>
  <c r="H2143" i="5"/>
  <c r="G2144" i="5"/>
  <c r="H2160" i="5"/>
  <c r="J2168" i="5"/>
  <c r="G2171" i="5"/>
  <c r="J2180" i="5"/>
  <c r="H2184" i="5"/>
  <c r="F2187" i="5"/>
  <c r="R2188" i="5"/>
  <c r="G2193" i="5"/>
  <c r="R2198" i="5"/>
  <c r="J2199" i="5"/>
  <c r="J2200" i="5"/>
  <c r="F2206" i="5"/>
  <c r="I2215" i="5"/>
  <c r="R2222" i="5"/>
  <c r="H2223" i="5"/>
  <c r="I2224" i="5"/>
  <c r="I2238" i="5"/>
  <c r="F2246" i="5"/>
  <c r="G2251" i="5"/>
  <c r="H2254" i="5"/>
  <c r="J2257" i="5"/>
  <c r="F2265" i="5"/>
  <c r="J2275" i="5"/>
  <c r="F2276" i="5"/>
  <c r="G2283" i="5"/>
  <c r="R2284" i="5"/>
  <c r="I2291" i="5"/>
  <c r="R2292" i="5"/>
  <c r="I2300" i="5"/>
  <c r="H2303" i="5"/>
  <c r="J2321" i="5"/>
  <c r="G2326" i="5"/>
  <c r="H2327" i="5"/>
  <c r="F2336" i="5"/>
  <c r="J2352" i="5"/>
  <c r="H2356" i="5"/>
  <c r="R2358" i="5"/>
  <c r="R2363" i="5"/>
  <c r="R2364" i="5"/>
  <c r="R2382" i="5"/>
  <c r="R2384" i="5"/>
  <c r="G2392" i="5"/>
  <c r="R2398" i="5"/>
  <c r="H2400" i="5"/>
  <c r="H2416" i="5"/>
  <c r="I2422" i="5"/>
  <c r="F2424" i="5"/>
  <c r="J2432" i="5"/>
  <c r="I2459" i="5"/>
  <c r="R2464" i="5"/>
  <c r="J2467" i="5"/>
  <c r="R2471" i="5"/>
  <c r="I2478" i="5"/>
  <c r="H2479" i="5"/>
  <c r="J2480" i="5"/>
  <c r="F2486" i="5"/>
  <c r="F2489" i="5"/>
  <c r="G2490" i="5"/>
  <c r="G2491" i="5"/>
  <c r="R69" i="5"/>
  <c r="I76" i="5"/>
  <c r="F84" i="5"/>
  <c r="I132" i="5"/>
  <c r="R173" i="5"/>
  <c r="F180" i="5"/>
  <c r="I181" i="5"/>
  <c r="H228" i="5"/>
  <c r="H237" i="5"/>
  <c r="F245" i="5"/>
  <c r="H268" i="5"/>
  <c r="R276" i="5"/>
  <c r="I284" i="5"/>
  <c r="I324" i="5"/>
  <c r="H348" i="5"/>
  <c r="R356" i="5"/>
  <c r="I357" i="5"/>
  <c r="R364" i="5"/>
  <c r="I373" i="5"/>
  <c r="I397" i="5"/>
  <c r="R405" i="5"/>
  <c r="J428" i="5"/>
  <c r="F429" i="5"/>
  <c r="R453" i="5"/>
  <c r="R485" i="5"/>
  <c r="R509" i="5"/>
  <c r="G516" i="5"/>
  <c r="I533" i="5"/>
  <c r="J581" i="5"/>
  <c r="G605" i="5"/>
  <c r="G677" i="5"/>
  <c r="G685" i="5"/>
  <c r="G709" i="5"/>
  <c r="G741" i="5"/>
  <c r="F845" i="5"/>
  <c r="R869" i="5"/>
  <c r="G885" i="5"/>
  <c r="F997" i="5"/>
  <c r="I1005" i="5"/>
  <c r="H1205" i="5"/>
  <c r="R1213" i="5"/>
  <c r="R1221" i="5"/>
  <c r="F1237" i="5"/>
  <c r="I1269" i="5"/>
  <c r="G1349" i="5"/>
  <c r="G1405" i="5"/>
  <c r="G1452" i="5"/>
  <c r="F1453" i="5"/>
  <c r="G1605" i="5"/>
  <c r="F1613" i="5"/>
  <c r="J1636" i="5"/>
  <c r="F1661" i="5"/>
  <c r="J1693" i="5"/>
  <c r="F1709" i="5"/>
  <c r="G1749" i="5"/>
  <c r="F1757" i="5"/>
  <c r="J1805" i="5"/>
  <c r="F1973" i="5"/>
  <c r="R2077" i="5"/>
  <c r="H2101" i="5"/>
  <c r="R2133" i="5"/>
  <c r="F2165" i="5"/>
  <c r="I2173" i="5"/>
  <c r="J2197" i="5"/>
  <c r="H2269" i="5"/>
  <c r="R2277" i="5"/>
  <c r="R2325" i="5"/>
  <c r="R2389" i="5"/>
  <c r="F2339" i="5"/>
  <c r="I2443" i="5"/>
  <c r="R2487" i="5"/>
  <c r="D11" i="4"/>
  <c r="D15" i="6"/>
  <c r="D13" i="6"/>
  <c r="D12" i="6"/>
  <c r="D11" i="6"/>
  <c r="D10" i="6"/>
  <c r="D4" i="6"/>
  <c r="S2484" i="5"/>
  <c r="S2468" i="5"/>
  <c r="S2463" i="5"/>
  <c r="S2439" i="5"/>
  <c r="S2438" i="5"/>
  <c r="S2425" i="5"/>
  <c r="S2391" i="5"/>
  <c r="S2375" i="5"/>
  <c r="S2343" i="5"/>
  <c r="S2273" i="5"/>
  <c r="S2268" i="5"/>
  <c r="S2241" i="5"/>
  <c r="S2234" i="5"/>
  <c r="F2227" i="5"/>
  <c r="S2223" i="5"/>
  <c r="S2222" i="5"/>
  <c r="S2220" i="5"/>
  <c r="S2214" i="5"/>
  <c r="H2203" i="5"/>
  <c r="S2198" i="5"/>
  <c r="S2181" i="5"/>
  <c r="S2175" i="5"/>
  <c r="S2166" i="5"/>
  <c r="S2164" i="5"/>
  <c r="S2146" i="5"/>
  <c r="S2122" i="5"/>
  <c r="S2121" i="5"/>
  <c r="S2113" i="5"/>
  <c r="F2111" i="5"/>
  <c r="H2103" i="5"/>
  <c r="S2089" i="5"/>
  <c r="S2079" i="5"/>
  <c r="S2054" i="5"/>
  <c r="S2050" i="5"/>
  <c r="S2049" i="5"/>
  <c r="S2038" i="5"/>
  <c r="S2018" i="5"/>
  <c r="S2017" i="5"/>
  <c r="F2011" i="5"/>
  <c r="S2005" i="5"/>
  <c r="G1903" i="5"/>
  <c r="G1887" i="5"/>
  <c r="S1885" i="5"/>
  <c r="J1880" i="5"/>
  <c r="S1879" i="5"/>
  <c r="H1832" i="5"/>
  <c r="R1823" i="5"/>
  <c r="F1815" i="5"/>
  <c r="S1790" i="5"/>
  <c r="J1787" i="5"/>
  <c r="H1775" i="5"/>
  <c r="S1764" i="5"/>
  <c r="G1751" i="5"/>
  <c r="F1744" i="5"/>
  <c r="R1743" i="5"/>
  <c r="I1735" i="5"/>
  <c r="S1735" i="5"/>
  <c r="R1728" i="5"/>
  <c r="J1719" i="5"/>
  <c r="I1711" i="5"/>
  <c r="S1703" i="5"/>
  <c r="S1701" i="5"/>
  <c r="S1692" i="5"/>
  <c r="S1689" i="5"/>
  <c r="J1683" i="5"/>
  <c r="S1652" i="5"/>
  <c r="S1650" i="5"/>
  <c r="S1628" i="5"/>
  <c r="S1613" i="5"/>
  <c r="S1607" i="5"/>
  <c r="G1599" i="5"/>
  <c r="S1597" i="5"/>
  <c r="S1596" i="5"/>
  <c r="I1583" i="5"/>
  <c r="S1583" i="5"/>
  <c r="S1581" i="5"/>
  <c r="S1578" i="5"/>
  <c r="S1575" i="5"/>
  <c r="S1562" i="5"/>
  <c r="S1561" i="5"/>
  <c r="H1555" i="5"/>
  <c r="S1553" i="5"/>
  <c r="S1549" i="5"/>
  <c r="H1543" i="5"/>
  <c r="S1529" i="5"/>
  <c r="S1519" i="5"/>
  <c r="S1510" i="5"/>
  <c r="S1509" i="5"/>
  <c r="S1505" i="5"/>
  <c r="S1493" i="5"/>
  <c r="S1441" i="5"/>
  <c r="R1439" i="5"/>
  <c r="S1436" i="5"/>
  <c r="S1431" i="5"/>
  <c r="S1428" i="5"/>
  <c r="S1389" i="5"/>
  <c r="S1375" i="5"/>
  <c r="S1357" i="5"/>
  <c r="S1338" i="5"/>
  <c r="S1310" i="5"/>
  <c r="S1305" i="5"/>
  <c r="S1295" i="5"/>
  <c r="S1287" i="5"/>
  <c r="S1282" i="5"/>
  <c r="S1277" i="5"/>
  <c r="S1273" i="5"/>
  <c r="R1272" i="5"/>
  <c r="S1269" i="5"/>
  <c r="S1268" i="5"/>
  <c r="S1239" i="5"/>
  <c r="S1236" i="5"/>
  <c r="S1231" i="5"/>
  <c r="S1225" i="5"/>
  <c r="S1223" i="5"/>
  <c r="S1221" i="5"/>
  <c r="S1220" i="5"/>
  <c r="G1216" i="5"/>
  <c r="S1213" i="5"/>
  <c r="S1212" i="5"/>
  <c r="S1204" i="5"/>
  <c r="S1183" i="5"/>
  <c r="S1180" i="5"/>
  <c r="S1177" i="5"/>
  <c r="I1151" i="5"/>
  <c r="S1150" i="5"/>
  <c r="J1143" i="5"/>
  <c r="S1143" i="5"/>
  <c r="J1139" i="5"/>
  <c r="J1135" i="5"/>
  <c r="S1135" i="5"/>
  <c r="S1133" i="5"/>
  <c r="J1131" i="5"/>
  <c r="S1126" i="5"/>
  <c r="S1125" i="5"/>
  <c r="S1124" i="5"/>
  <c r="S1117" i="5"/>
  <c r="S1108" i="5"/>
  <c r="I1107" i="5"/>
  <c r="J1104" i="5"/>
  <c r="F1103" i="5"/>
  <c r="S1101" i="5"/>
  <c r="S1098" i="5"/>
  <c r="S1097" i="5"/>
  <c r="R1091" i="5"/>
  <c r="S1085" i="5"/>
  <c r="S1081" i="5"/>
  <c r="S1079" i="5"/>
  <c r="S1076" i="5"/>
  <c r="H1075" i="5"/>
  <c r="S1069" i="5"/>
  <c r="S1061" i="5"/>
  <c r="S1060" i="5"/>
  <c r="S1057" i="5"/>
  <c r="J1055" i="5"/>
  <c r="S1053" i="5"/>
  <c r="S1052" i="5"/>
  <c r="F1047" i="5"/>
  <c r="S1044" i="5"/>
  <c r="S1038" i="5"/>
  <c r="S1037" i="5"/>
  <c r="S1033" i="5"/>
  <c r="F1031" i="5"/>
  <c r="S1025" i="5"/>
  <c r="F1023" i="5"/>
  <c r="S1020" i="5"/>
  <c r="S1014" i="5"/>
  <c r="I1007" i="5"/>
  <c r="G1003" i="5"/>
  <c r="G991" i="5"/>
  <c r="S990" i="5"/>
  <c r="J987" i="5"/>
  <c r="J979" i="5"/>
  <c r="S977" i="5"/>
  <c r="F975" i="5"/>
  <c r="S974" i="5"/>
  <c r="S969" i="5"/>
  <c r="R967" i="5"/>
  <c r="S965" i="5"/>
  <c r="S961" i="5"/>
  <c r="S958" i="5"/>
  <c r="G951" i="5"/>
  <c r="S949" i="5"/>
  <c r="S948" i="5"/>
  <c r="J943" i="5"/>
  <c r="S943" i="5"/>
  <c r="S941" i="5"/>
  <c r="S933" i="5"/>
  <c r="S932" i="5"/>
  <c r="S930" i="5"/>
  <c r="S929" i="5"/>
  <c r="J923" i="5"/>
  <c r="S916" i="5"/>
  <c r="S911" i="5"/>
  <c r="S908" i="5"/>
  <c r="I907" i="5"/>
  <c r="S905" i="5"/>
  <c r="S901" i="5"/>
  <c r="S900" i="5"/>
  <c r="G899" i="5"/>
  <c r="I887" i="5"/>
  <c r="H871" i="5"/>
  <c r="S869" i="5"/>
  <c r="S861" i="5"/>
  <c r="S854" i="5"/>
  <c r="S844" i="5"/>
  <c r="H843" i="5"/>
  <c r="S838" i="5"/>
  <c r="S837" i="5"/>
  <c r="S829" i="5"/>
  <c r="S821" i="5"/>
  <c r="S817" i="5"/>
  <c r="R815" i="5"/>
  <c r="S804" i="5"/>
  <c r="H799" i="5"/>
  <c r="S796" i="5"/>
  <c r="S788" i="5"/>
  <c r="I783" i="5"/>
  <c r="S781" i="5"/>
  <c r="I779" i="5"/>
  <c r="S766" i="5"/>
  <c r="S764" i="5"/>
  <c r="S762" i="5"/>
  <c r="S759" i="5"/>
  <c r="S756" i="5"/>
  <c r="S751" i="5"/>
  <c r="S749" i="5"/>
  <c r="S745" i="5"/>
  <c r="S727" i="5"/>
  <c r="S710" i="5"/>
  <c r="S698" i="5"/>
  <c r="S686" i="5"/>
  <c r="S682" i="5"/>
  <c r="R680" i="5"/>
  <c r="S679" i="5"/>
  <c r="S674" i="5"/>
  <c r="G672" i="5"/>
  <c r="S663" i="5"/>
  <c r="S653" i="5"/>
  <c r="R647" i="5"/>
  <c r="S644" i="5"/>
  <c r="F643" i="5"/>
  <c r="S633" i="5"/>
  <c r="R630" i="5"/>
  <c r="S629" i="5"/>
  <c r="F627" i="5"/>
  <c r="S625" i="5"/>
  <c r="S623" i="5"/>
  <c r="S622" i="5"/>
  <c r="I615" i="5"/>
  <c r="J611" i="5"/>
  <c r="I607" i="5"/>
  <c r="S604" i="5"/>
  <c r="I603" i="5"/>
  <c r="I599" i="5"/>
  <c r="S598" i="5"/>
  <c r="J587" i="5"/>
  <c r="J583" i="5"/>
  <c r="S581" i="5"/>
  <c r="S580" i="5"/>
  <c r="S574" i="5"/>
  <c r="F567" i="5"/>
  <c r="F563" i="5"/>
  <c r="G555" i="5"/>
  <c r="R543" i="5"/>
  <c r="S542" i="5"/>
  <c r="I535" i="5"/>
  <c r="S534" i="5"/>
  <c r="R531" i="5"/>
  <c r="S518" i="5"/>
  <c r="S511" i="5"/>
  <c r="S506" i="5"/>
  <c r="S500" i="5"/>
  <c r="J495" i="5"/>
  <c r="S471" i="5"/>
  <c r="S460" i="5"/>
  <c r="I439" i="5"/>
  <c r="S439" i="5"/>
  <c r="S438" i="5"/>
  <c r="I431" i="5"/>
  <c r="S426" i="5"/>
  <c r="J421" i="5"/>
  <c r="S420" i="5"/>
  <c r="S414" i="5"/>
  <c r="S412" i="5"/>
  <c r="S405" i="5"/>
  <c r="R399" i="5"/>
  <c r="S396" i="5"/>
  <c r="S394" i="5"/>
  <c r="R383" i="5"/>
  <c r="S382" i="5"/>
  <c r="S377" i="5"/>
  <c r="S370" i="5"/>
  <c r="S366" i="5"/>
  <c r="S365" i="5"/>
  <c r="J339" i="5"/>
  <c r="S334" i="5"/>
  <c r="F331" i="5"/>
  <c r="S326" i="5"/>
  <c r="S325" i="5"/>
  <c r="S324" i="5"/>
  <c r="R323" i="5"/>
  <c r="S305" i="5"/>
  <c r="F303" i="5"/>
  <c r="S295" i="5"/>
  <c r="S290" i="5"/>
  <c r="S286" i="5"/>
  <c r="R279" i="5"/>
  <c r="S271" i="5"/>
  <c r="S268" i="5"/>
  <c r="S257" i="5"/>
  <c r="S254" i="5"/>
  <c r="S239" i="5"/>
  <c r="S230" i="5"/>
  <c r="S226" i="5"/>
  <c r="R219" i="5"/>
  <c r="S217" i="5"/>
  <c r="S212" i="5"/>
  <c r="S210" i="5"/>
  <c r="S209" i="5"/>
  <c r="R203" i="5"/>
  <c r="I199" i="5"/>
  <c r="S197" i="5"/>
  <c r="S190" i="5"/>
  <c r="S185" i="5"/>
  <c r="J183" i="5"/>
  <c r="R179" i="5"/>
  <c r="F175" i="5"/>
  <c r="F171" i="5"/>
  <c r="I159" i="5"/>
  <c r="R99" i="5"/>
  <c r="R91" i="5"/>
  <c r="F87" i="5"/>
  <c r="G79" i="5"/>
  <c r="H75" i="5"/>
  <c r="F67" i="5"/>
  <c r="A5" i="4"/>
  <c r="H2071" i="5"/>
  <c r="S2292" i="5"/>
  <c r="H2255" i="5"/>
  <c r="G391" i="5"/>
  <c r="F648" i="5"/>
  <c r="S1084" i="5"/>
  <c r="F831" i="5"/>
  <c r="G823" i="5"/>
  <c r="R942" i="5"/>
  <c r="J1776" i="5"/>
  <c r="R1824" i="5"/>
  <c r="H1784" i="5"/>
  <c r="G1800" i="5"/>
  <c r="G2247" i="5"/>
  <c r="R271" i="5"/>
  <c r="G891" i="5"/>
  <c r="I911" i="5"/>
  <c r="R1182" i="5"/>
  <c r="I315" i="5"/>
  <c r="F447" i="5"/>
  <c r="J467" i="5"/>
  <c r="I903" i="5"/>
  <c r="F579" i="5"/>
  <c r="I855" i="5"/>
  <c r="I307" i="5"/>
  <c r="R415" i="5"/>
  <c r="R507" i="5"/>
  <c r="H1119" i="5"/>
  <c r="G902" i="5"/>
  <c r="G231" i="5"/>
  <c r="F243" i="5"/>
  <c r="G807" i="5"/>
  <c r="G1159" i="5"/>
  <c r="H235" i="5"/>
  <c r="H255" i="5"/>
  <c r="J483" i="5"/>
  <c r="I491" i="5"/>
  <c r="F767" i="5"/>
  <c r="H787" i="5"/>
  <c r="I803" i="5"/>
  <c r="G847" i="5"/>
  <c r="F939" i="5"/>
  <c r="F863" i="5"/>
  <c r="R267" i="5"/>
  <c r="I283" i="5"/>
  <c r="H319" i="5"/>
  <c r="I335" i="5"/>
  <c r="J395" i="5"/>
  <c r="G463" i="5"/>
  <c r="G471" i="5"/>
  <c r="H487" i="5"/>
  <c r="I635" i="5"/>
  <c r="F791" i="5"/>
  <c r="J879" i="5"/>
  <c r="H934" i="5"/>
  <c r="G651" i="5"/>
  <c r="G1351" i="5"/>
  <c r="J2007" i="5"/>
  <c r="F1411" i="5"/>
  <c r="S1823" i="5"/>
  <c r="R1415" i="5"/>
  <c r="G1451" i="5"/>
  <c r="J1459" i="5"/>
  <c r="G1831" i="5"/>
  <c r="R1863" i="5"/>
  <c r="G2008" i="5"/>
  <c r="R2213" i="5"/>
  <c r="J1455" i="5"/>
  <c r="H1487" i="5"/>
  <c r="F1495" i="5"/>
  <c r="J1503" i="5"/>
  <c r="I1855" i="5"/>
  <c r="G1871" i="5"/>
  <c r="I1959" i="5"/>
  <c r="F2039" i="5"/>
  <c r="F1880" i="5"/>
  <c r="R2023" i="5"/>
  <c r="H1927" i="5"/>
  <c r="J1983" i="5"/>
  <c r="I2015" i="5"/>
  <c r="R1880" i="5"/>
  <c r="R2099" i="5"/>
  <c r="F2107" i="5"/>
  <c r="F2167" i="5"/>
  <c r="S2078" i="5"/>
  <c r="G2207" i="5"/>
  <c r="G2279" i="5"/>
  <c r="S2142" i="5"/>
  <c r="R2183" i="5"/>
  <c r="F2302" i="5"/>
  <c r="S2338" i="5"/>
  <c r="I2271" i="5"/>
  <c r="S2300" i="5"/>
  <c r="R2366" i="5"/>
  <c r="S2306" i="5"/>
  <c r="F2307" i="5"/>
  <c r="S2322" i="5"/>
  <c r="I2343" i="5"/>
  <c r="F2451" i="5"/>
  <c r="H2463" i="5"/>
  <c r="S2330" i="5"/>
  <c r="S2346" i="5"/>
  <c r="S2378" i="5"/>
  <c r="G2483" i="5"/>
  <c r="R36" i="5"/>
  <c r="I80" i="5"/>
  <c r="G88" i="5"/>
  <c r="R102" i="5"/>
  <c r="G112" i="5"/>
  <c r="G118" i="5"/>
  <c r="G120" i="5"/>
  <c r="F128" i="5"/>
  <c r="G134" i="5"/>
  <c r="R136" i="5"/>
  <c r="G152" i="5"/>
  <c r="R160" i="5"/>
  <c r="G176" i="5"/>
  <c r="G182" i="5"/>
  <c r="G1446" i="5"/>
  <c r="R422" i="5"/>
  <c r="R659" i="5"/>
  <c r="R671" i="5"/>
  <c r="H675" i="5"/>
  <c r="I679" i="5"/>
  <c r="F683" i="5"/>
  <c r="H687" i="5"/>
  <c r="J691" i="5"/>
  <c r="I699" i="5"/>
  <c r="J703" i="5"/>
  <c r="J707" i="5"/>
  <c r="J711" i="5"/>
  <c r="I715" i="5"/>
  <c r="J719" i="5"/>
  <c r="G723" i="5"/>
  <c r="F731" i="5"/>
  <c r="I735" i="5"/>
  <c r="R739" i="5"/>
  <c r="J743" i="5"/>
  <c r="G747" i="5"/>
  <c r="F755" i="5"/>
  <c r="F784" i="5"/>
  <c r="F800" i="5"/>
  <c r="H816" i="5"/>
  <c r="G848" i="5"/>
  <c r="H864" i="5"/>
  <c r="J880" i="5"/>
  <c r="I896" i="5"/>
  <c r="F928" i="5"/>
  <c r="R944" i="5"/>
  <c r="R294" i="5"/>
  <c r="H342" i="5"/>
  <c r="S413" i="5"/>
  <c r="S823" i="5"/>
  <c r="G216" i="5"/>
  <c r="G224" i="5"/>
  <c r="R240" i="5"/>
  <c r="H248" i="5"/>
  <c r="I256" i="5"/>
  <c r="I264" i="5"/>
  <c r="H304" i="5"/>
  <c r="R312" i="5"/>
  <c r="I336" i="5"/>
  <c r="G368" i="5"/>
  <c r="I376" i="5"/>
  <c r="F384" i="5"/>
  <c r="R400" i="5"/>
  <c r="F408" i="5"/>
  <c r="J440" i="5"/>
  <c r="J448" i="5"/>
  <c r="R464" i="5"/>
  <c r="F488" i="5"/>
  <c r="R496" i="5"/>
  <c r="I504" i="5"/>
  <c r="I512" i="5"/>
  <c r="R528" i="5"/>
  <c r="J536" i="5"/>
  <c r="R736" i="5"/>
  <c r="R760" i="5"/>
  <c r="G776" i="5"/>
  <c r="G792" i="5"/>
  <c r="G824" i="5"/>
  <c r="I856" i="5"/>
  <c r="F888" i="5"/>
  <c r="I920" i="5"/>
  <c r="F936" i="5"/>
  <c r="F952" i="5"/>
  <c r="S1023" i="5"/>
  <c r="H262" i="5"/>
  <c r="G374" i="5"/>
  <c r="J518" i="5"/>
  <c r="F560" i="5"/>
  <c r="G568" i="5"/>
  <c r="J584" i="5"/>
  <c r="G592" i="5"/>
  <c r="G600" i="5"/>
  <c r="R624" i="5"/>
  <c r="J632" i="5"/>
  <c r="S1765" i="5"/>
  <c r="S1861" i="5"/>
  <c r="S857" i="5"/>
  <c r="S1234" i="5"/>
  <c r="S1286" i="5"/>
  <c r="I862" i="5"/>
  <c r="R968" i="5"/>
  <c r="I976" i="5"/>
  <c r="R992" i="5"/>
  <c r="H1006" i="5"/>
  <c r="F1016" i="5"/>
  <c r="J1040" i="5"/>
  <c r="J1056" i="5"/>
  <c r="H1072" i="5"/>
  <c r="F1136" i="5"/>
  <c r="G1171" i="5"/>
  <c r="I1175" i="5"/>
  <c r="G1183" i="5"/>
  <c r="H1187" i="5"/>
  <c r="I1191" i="5"/>
  <c r="F1195" i="5"/>
  <c r="G1211" i="5"/>
  <c r="G1215" i="5"/>
  <c r="H1219" i="5"/>
  <c r="I1223" i="5"/>
  <c r="I1227" i="5"/>
  <c r="R1239" i="5"/>
  <c r="I1243" i="5"/>
  <c r="G1247" i="5"/>
  <c r="I1255" i="5"/>
  <c r="R1263" i="5"/>
  <c r="J1275" i="5"/>
  <c r="G1279" i="5"/>
  <c r="F1283" i="5"/>
  <c r="G1287" i="5"/>
  <c r="G1311" i="5"/>
  <c r="H1315" i="5"/>
  <c r="I1327" i="5"/>
  <c r="S1356" i="5"/>
  <c r="S1361" i="5"/>
  <c r="S1377" i="5"/>
  <c r="S1385" i="5"/>
  <c r="S1413" i="5"/>
  <c r="S1429" i="5"/>
  <c r="S1437" i="5"/>
  <c r="S1485" i="5"/>
  <c r="S1517" i="5"/>
  <c r="S1525" i="5"/>
  <c r="S1557" i="5"/>
  <c r="S1605" i="5"/>
  <c r="G1654" i="5"/>
  <c r="S1208" i="5"/>
  <c r="S1284" i="5"/>
  <c r="S1332" i="5"/>
  <c r="S1342" i="5"/>
  <c r="S1350" i="5"/>
  <c r="S1511" i="5"/>
  <c r="S1535" i="5"/>
  <c r="S1543" i="5"/>
  <c r="S1567" i="5"/>
  <c r="S1599" i="5"/>
  <c r="S1631" i="5"/>
  <c r="S1639" i="5"/>
  <c r="S1199" i="5"/>
  <c r="S1303" i="5"/>
  <c r="S1319" i="5"/>
  <c r="S1343" i="5"/>
  <c r="S1352" i="5"/>
  <c r="S1383" i="5"/>
  <c r="S1433" i="5"/>
  <c r="S1457" i="5"/>
  <c r="S1465" i="5"/>
  <c r="S1473" i="5"/>
  <c r="S1481" i="5"/>
  <c r="S1489" i="5"/>
  <c r="S1497" i="5"/>
  <c r="S1625" i="5"/>
  <c r="F1184" i="5"/>
  <c r="R1248" i="5"/>
  <c r="H1453" i="5"/>
  <c r="G1656" i="5"/>
  <c r="G1675" i="5"/>
  <c r="R1680" i="5"/>
  <c r="J1688" i="5"/>
  <c r="S1753" i="5"/>
  <c r="S1769" i="5"/>
  <c r="S1817" i="5"/>
  <c r="S1881" i="5"/>
  <c r="S1921" i="5"/>
  <c r="S1945" i="5"/>
  <c r="S1994" i="5"/>
  <c r="S2002" i="5"/>
  <c r="R1661" i="5"/>
  <c r="I1661" i="5"/>
  <c r="S1709" i="5"/>
  <c r="S1757" i="5"/>
  <c r="S1805" i="5"/>
  <c r="S1821" i="5"/>
  <c r="S1837" i="5"/>
  <c r="S1869" i="5"/>
  <c r="S1898" i="5"/>
  <c r="S1914" i="5"/>
  <c r="S1938" i="5"/>
  <c r="S1970" i="5"/>
  <c r="H2056" i="5"/>
  <c r="S2278" i="5"/>
  <c r="J1416" i="5"/>
  <c r="H1424" i="5"/>
  <c r="I1432" i="5"/>
  <c r="G1468" i="5"/>
  <c r="H1472" i="5"/>
  <c r="R1496" i="5"/>
  <c r="I1500" i="5"/>
  <c r="F1504" i="5"/>
  <c r="G1520" i="5"/>
  <c r="I1528" i="5"/>
  <c r="I1536" i="5"/>
  <c r="G1542" i="5"/>
  <c r="R1544" i="5"/>
  <c r="F1568" i="5"/>
  <c r="R1576" i="5"/>
  <c r="H1584" i="5"/>
  <c r="R1590" i="5"/>
  <c r="I1592" i="5"/>
  <c r="F1600" i="5"/>
  <c r="G1616" i="5"/>
  <c r="H1632" i="5"/>
  <c r="G1640" i="5"/>
  <c r="R1668" i="5"/>
  <c r="S1713" i="5"/>
  <c r="S1729" i="5"/>
  <c r="S1745" i="5"/>
  <c r="S1777" i="5"/>
  <c r="G1891" i="5"/>
  <c r="I1891" i="5"/>
  <c r="S2247" i="5"/>
  <c r="S1447" i="5"/>
  <c r="S1455" i="5"/>
  <c r="S1463" i="5"/>
  <c r="S1471" i="5"/>
  <c r="S1479" i="5"/>
  <c r="S1487" i="5"/>
  <c r="S1495" i="5"/>
  <c r="S1503" i="5"/>
  <c r="R1547" i="5"/>
  <c r="R1587" i="5"/>
  <c r="J1661" i="5"/>
  <c r="S1698" i="5"/>
  <c r="S1714" i="5"/>
  <c r="S1726" i="5"/>
  <c r="S1734" i="5"/>
  <c r="S1742" i="5"/>
  <c r="S1746" i="5"/>
  <c r="F1751" i="5"/>
  <c r="S1770" i="5"/>
  <c r="J1775" i="5"/>
  <c r="S1786" i="5"/>
  <c r="S1794" i="5"/>
  <c r="S1798" i="5"/>
  <c r="S1810" i="5"/>
  <c r="S1834" i="5"/>
  <c r="S1838" i="5"/>
  <c r="S1850" i="5"/>
  <c r="S1858" i="5"/>
  <c r="S1862" i="5"/>
  <c r="J1867" i="5"/>
  <c r="S1892" i="5"/>
  <c r="S1908" i="5"/>
  <c r="J1917" i="5"/>
  <c r="F1917" i="5"/>
  <c r="S1932" i="5"/>
  <c r="S1956" i="5"/>
  <c r="S1964" i="5"/>
  <c r="S1988" i="5"/>
  <c r="H2032" i="5"/>
  <c r="I2040" i="5"/>
  <c r="H2061" i="5"/>
  <c r="S2255" i="5"/>
  <c r="I1739" i="5"/>
  <c r="J1816" i="5"/>
  <c r="J1832" i="5"/>
  <c r="R1917" i="5"/>
  <c r="S1893" i="5"/>
  <c r="H1903" i="5"/>
  <c r="J1903" i="5"/>
  <c r="F1903" i="5"/>
  <c r="S1909" i="5"/>
  <c r="S1926" i="5"/>
  <c r="S1933" i="5"/>
  <c r="S1934" i="5"/>
  <c r="S1950" i="5"/>
  <c r="S1957" i="5"/>
  <c r="S1958" i="5"/>
  <c r="S1965" i="5"/>
  <c r="S1981" i="5"/>
  <c r="S1982" i="5"/>
  <c r="S1989" i="5"/>
  <c r="S2013" i="5"/>
  <c r="S2014" i="5"/>
  <c r="S2263" i="5"/>
  <c r="S1647" i="5"/>
  <c r="S1653" i="5"/>
  <c r="S1663" i="5"/>
  <c r="S1669" i="5"/>
  <c r="S1671" i="5"/>
  <c r="S1677" i="5"/>
  <c r="S1679" i="5"/>
  <c r="S1685" i="5"/>
  <c r="S1695" i="5"/>
  <c r="R1903" i="5"/>
  <c r="S1704" i="5"/>
  <c r="S1708" i="5"/>
  <c r="S1720" i="5"/>
  <c r="S1724" i="5"/>
  <c r="S1728" i="5"/>
  <c r="S1736" i="5"/>
  <c r="S1740" i="5"/>
  <c r="S1752" i="5"/>
  <c r="S1756" i="5"/>
  <c r="S1780" i="5"/>
  <c r="S1788" i="5"/>
  <c r="S1792" i="5"/>
  <c r="S1800" i="5"/>
  <c r="S1804" i="5"/>
  <c r="S1812" i="5"/>
  <c r="S1816" i="5"/>
  <c r="S1820" i="5"/>
  <c r="S1828" i="5"/>
  <c r="S1832" i="5"/>
  <c r="S1840" i="5"/>
  <c r="S1844" i="5"/>
  <c r="S1852" i="5"/>
  <c r="S1856" i="5"/>
  <c r="S1860" i="5"/>
  <c r="S1876" i="5"/>
  <c r="S1887" i="5"/>
  <c r="S1904" i="5"/>
  <c r="S1920" i="5"/>
  <c r="S1927" i="5"/>
  <c r="S1928" i="5"/>
  <c r="S1944" i="5"/>
  <c r="S1951" i="5"/>
  <c r="S1975" i="5"/>
  <c r="S1976" i="5"/>
  <c r="S1983" i="5"/>
  <c r="S2008" i="5"/>
  <c r="J2064" i="5"/>
  <c r="S2239" i="5"/>
  <c r="S2270" i="5"/>
  <c r="I2035" i="5"/>
  <c r="H2037" i="5"/>
  <c r="I2037" i="5"/>
  <c r="G2240" i="5"/>
  <c r="H2256" i="5"/>
  <c r="J2256" i="5"/>
  <c r="G2256" i="5"/>
  <c r="I2256" i="5"/>
  <c r="J2368" i="5"/>
  <c r="R2052" i="5"/>
  <c r="S2469" i="5"/>
  <c r="S2033" i="5"/>
  <c r="S2041" i="5"/>
  <c r="S2047" i="5"/>
  <c r="S2053" i="5"/>
  <c r="S2055" i="5"/>
  <c r="S2060" i="5"/>
  <c r="S2072" i="5"/>
  <c r="S2084" i="5"/>
  <c r="S2092" i="5"/>
  <c r="S2104" i="5"/>
  <c r="S2124" i="5"/>
  <c r="S2136" i="5"/>
  <c r="S2156" i="5"/>
  <c r="H2173" i="5"/>
  <c r="J2173" i="5"/>
  <c r="R2173" i="5"/>
  <c r="F2173" i="5"/>
  <c r="G2173" i="5"/>
  <c r="S2176" i="5"/>
  <c r="S2204" i="5"/>
  <c r="H2205" i="5"/>
  <c r="S2311" i="5"/>
  <c r="S2061" i="5"/>
  <c r="S2077" i="5"/>
  <c r="S2097" i="5"/>
  <c r="S2105" i="5"/>
  <c r="S2117" i="5"/>
  <c r="J2118" i="5"/>
  <c r="S2129" i="5"/>
  <c r="S2137" i="5"/>
  <c r="S2149" i="5"/>
  <c r="S2157" i="5"/>
  <c r="S2217" i="5"/>
  <c r="S2225" i="5"/>
  <c r="S2232" i="5"/>
  <c r="S2256" i="5"/>
  <c r="S2325" i="5"/>
  <c r="S2329" i="5"/>
  <c r="S2333" i="5"/>
  <c r="S2337" i="5"/>
  <c r="S2341" i="5"/>
  <c r="S2345" i="5"/>
  <c r="G2080" i="5"/>
  <c r="I2110" i="5"/>
  <c r="S2218" i="5"/>
  <c r="S2226" i="5"/>
  <c r="F2312" i="5"/>
  <c r="G2328" i="5"/>
  <c r="J2360" i="5"/>
  <c r="S2453" i="5"/>
  <c r="S2485" i="5"/>
  <c r="J2104" i="5"/>
  <c r="S2111" i="5"/>
  <c r="S2143" i="5"/>
  <c r="S2183" i="5"/>
  <c r="S2191" i="5"/>
  <c r="S2207" i="5"/>
  <c r="S2212" i="5"/>
  <c r="S2221" i="5"/>
  <c r="S2228" i="5"/>
  <c r="S2269" i="5"/>
  <c r="S2277" i="5"/>
  <c r="S2284" i="5"/>
  <c r="S2285" i="5"/>
  <c r="I2080" i="5"/>
  <c r="I2096" i="5"/>
  <c r="G2158" i="5"/>
  <c r="S2394" i="5"/>
  <c r="S2402" i="5"/>
  <c r="S2441" i="5"/>
  <c r="R2456" i="5"/>
  <c r="S2457" i="5"/>
  <c r="S2473" i="5"/>
  <c r="S2489" i="5"/>
  <c r="F2295" i="5"/>
  <c r="R2295" i="5"/>
  <c r="F2351" i="5"/>
  <c r="R2351" i="5"/>
  <c r="S2382" i="5"/>
  <c r="S2386" i="5"/>
  <c r="S2349" i="5"/>
  <c r="S2353" i="5"/>
  <c r="S2357" i="5"/>
  <c r="S2361" i="5"/>
  <c r="S2365" i="5"/>
  <c r="S2369" i="5"/>
  <c r="S2373" i="5"/>
  <c r="S2377" i="5"/>
  <c r="S2445" i="5"/>
  <c r="S2461" i="5"/>
  <c r="S2477" i="5"/>
  <c r="F2405" i="5"/>
  <c r="H2413" i="5"/>
  <c r="R2383" i="5"/>
  <c r="G2383" i="5"/>
  <c r="H2383" i="5"/>
  <c r="H2389" i="5"/>
  <c r="S2449" i="5"/>
  <c r="S2465" i="5"/>
  <c r="S2481" i="5"/>
  <c r="S2381" i="5"/>
  <c r="S2385" i="5"/>
  <c r="S2389" i="5"/>
  <c r="S2393" i="5"/>
  <c r="S2397" i="5"/>
  <c r="S2401" i="5"/>
  <c r="I2479" i="5"/>
  <c r="J2479" i="5"/>
  <c r="G2395" i="5"/>
  <c r="F2411" i="5"/>
  <c r="J2415" i="5"/>
  <c r="F2419" i="5"/>
  <c r="G2423" i="5"/>
  <c r="R2037" i="5"/>
  <c r="J2037" i="5"/>
  <c r="F2037" i="5"/>
  <c r="G2037" i="5"/>
  <c r="H1776" i="5"/>
  <c r="I1776" i="5"/>
  <c r="F1776" i="5"/>
  <c r="H2277" i="5"/>
  <c r="I2277" i="5"/>
  <c r="F2277" i="5"/>
  <c r="G2277" i="5"/>
  <c r="R2152" i="5"/>
  <c r="H845" i="5"/>
  <c r="J845" i="5"/>
  <c r="I845" i="5"/>
  <c r="G845" i="5"/>
  <c r="I1182" i="5"/>
  <c r="H540" i="5"/>
  <c r="I540" i="5"/>
  <c r="I156" i="5"/>
  <c r="F156" i="5"/>
  <c r="R156" i="5"/>
  <c r="H156" i="5"/>
  <c r="G156" i="5"/>
  <c r="R180" i="5"/>
  <c r="I148" i="5"/>
  <c r="J148" i="5"/>
  <c r="F148" i="5"/>
  <c r="R148" i="5"/>
  <c r="H148" i="5"/>
  <c r="G148" i="5"/>
  <c r="I116" i="5"/>
  <c r="F116" i="5"/>
  <c r="R116" i="5"/>
  <c r="H116" i="5"/>
  <c r="G116" i="5"/>
  <c r="I84" i="5"/>
  <c r="R84" i="5"/>
  <c r="H84" i="5"/>
  <c r="G84" i="5"/>
  <c r="I204" i="5"/>
  <c r="F204" i="5"/>
  <c r="R204" i="5"/>
  <c r="H204" i="5"/>
  <c r="G204" i="5"/>
  <c r="R44" i="5"/>
  <c r="I68" i="5"/>
  <c r="F68" i="5"/>
  <c r="R68" i="5"/>
  <c r="H68" i="5"/>
  <c r="J1068" i="5"/>
  <c r="H1068" i="5"/>
  <c r="H460" i="5"/>
  <c r="I460" i="5"/>
  <c r="J460" i="5"/>
  <c r="R420" i="5"/>
  <c r="H420" i="5"/>
  <c r="J420" i="5"/>
  <c r="F420" i="5"/>
  <c r="R404" i="5"/>
  <c r="H404" i="5"/>
  <c r="I404" i="5"/>
  <c r="J404" i="5"/>
  <c r="F404" i="5"/>
  <c r="R324" i="5"/>
  <c r="H324" i="5"/>
  <c r="F324" i="5"/>
  <c r="R284" i="5"/>
  <c r="H284" i="5"/>
  <c r="F284" i="5"/>
  <c r="R252" i="5"/>
  <c r="H252" i="5"/>
  <c r="I252" i="5"/>
  <c r="F252" i="5"/>
  <c r="R516" i="5"/>
  <c r="H516" i="5"/>
  <c r="J516" i="5"/>
  <c r="F516" i="5"/>
  <c r="R492" i="5"/>
  <c r="H492" i="5"/>
  <c r="I492" i="5"/>
  <c r="J492" i="5"/>
  <c r="F492" i="5"/>
  <c r="R380" i="5"/>
  <c r="H380" i="5"/>
  <c r="I380" i="5"/>
  <c r="F380" i="5"/>
  <c r="J924" i="5"/>
  <c r="F924" i="5"/>
  <c r="R924" i="5"/>
  <c r="H924" i="5"/>
  <c r="I924" i="5"/>
  <c r="H764" i="5"/>
  <c r="G1508" i="5"/>
  <c r="R1484" i="5"/>
  <c r="F1420" i="5"/>
  <c r="R444" i="5"/>
  <c r="I444" i="5"/>
  <c r="J444" i="5"/>
  <c r="F444" i="5"/>
  <c r="R436" i="5"/>
  <c r="H436" i="5"/>
  <c r="I436" i="5"/>
  <c r="H364" i="5"/>
  <c r="I364" i="5"/>
  <c r="F364" i="5"/>
  <c r="J701" i="5"/>
  <c r="R54" i="5"/>
  <c r="G1068" i="5"/>
  <c r="G1060" i="5"/>
  <c r="G964" i="5"/>
  <c r="G460" i="5"/>
  <c r="G444" i="5"/>
  <c r="G436" i="5"/>
  <c r="G420" i="5"/>
  <c r="G404" i="5"/>
  <c r="G364" i="5"/>
  <c r="G324" i="5"/>
  <c r="G284" i="5"/>
  <c r="G252" i="5"/>
  <c r="R798" i="5"/>
  <c r="S1516" i="5"/>
  <c r="G1447" i="5"/>
  <c r="R1326" i="5"/>
  <c r="S1644" i="5"/>
  <c r="S1146" i="5"/>
  <c r="F1067" i="5"/>
  <c r="S938" i="5"/>
  <c r="F115" i="5"/>
  <c r="S369" i="5"/>
  <c r="H493" i="5"/>
  <c r="R135" i="5"/>
  <c r="H1447" i="5"/>
  <c r="S1261" i="5"/>
  <c r="J991" i="5"/>
  <c r="S914" i="5"/>
  <c r="S353" i="5"/>
  <c r="F1447" i="5"/>
  <c r="G1067" i="5"/>
  <c r="S790" i="5"/>
  <c r="S2470" i="5"/>
  <c r="J455" i="5"/>
  <c r="S562" i="5"/>
  <c r="S684" i="5"/>
  <c r="F1003" i="5"/>
  <c r="H1336" i="5"/>
  <c r="S1422" i="5"/>
  <c r="S1574" i="5"/>
  <c r="S1638" i="5"/>
  <c r="S1690" i="5"/>
  <c r="S2442" i="5"/>
  <c r="R197" i="5"/>
  <c r="H197" i="5"/>
  <c r="I197" i="5"/>
  <c r="S228" i="5"/>
  <c r="S265" i="5"/>
  <c r="H325" i="5"/>
  <c r="F325" i="5"/>
  <c r="R325" i="5"/>
  <c r="S345" i="5"/>
  <c r="S357" i="5"/>
  <c r="S418" i="5"/>
  <c r="H423" i="5"/>
  <c r="G423" i="5"/>
  <c r="I423" i="5"/>
  <c r="S484" i="5"/>
  <c r="S532" i="5"/>
  <c r="S544" i="5"/>
  <c r="S550" i="5"/>
  <c r="J555" i="5"/>
  <c r="R555" i="5"/>
  <c r="S585" i="5"/>
  <c r="I655" i="5"/>
  <c r="G655" i="5"/>
  <c r="R655" i="5"/>
  <c r="F655" i="5"/>
  <c r="J660" i="5"/>
  <c r="F660" i="5"/>
  <c r="R660" i="5"/>
  <c r="H660" i="5"/>
  <c r="I660" i="5"/>
  <c r="S714" i="5"/>
  <c r="S719" i="5"/>
  <c r="S826" i="5"/>
  <c r="S863" i="5"/>
  <c r="S906" i="5"/>
  <c r="S966" i="5"/>
  <c r="S978" i="5"/>
  <c r="S1030" i="5"/>
  <c r="S1036" i="5"/>
  <c r="S1042" i="5"/>
  <c r="S1090" i="5"/>
  <c r="S1140" i="5"/>
  <c r="S1169" i="5"/>
  <c r="S1205" i="5"/>
  <c r="S1229" i="5"/>
  <c r="S1241" i="5"/>
  <c r="S1382" i="5"/>
  <c r="I1408" i="5"/>
  <c r="S1420" i="5"/>
  <c r="S1458" i="5"/>
  <c r="S1486" i="5"/>
  <c r="S1560" i="5"/>
  <c r="S1624" i="5"/>
  <c r="S1664" i="5"/>
  <c r="S1670" i="5"/>
  <c r="S1676" i="5"/>
  <c r="S1682" i="5"/>
  <c r="F1712" i="5"/>
  <c r="R1751" i="5"/>
  <c r="H1751" i="5"/>
  <c r="S1783" i="5"/>
  <c r="S1815" i="5"/>
  <c r="R1819" i="5"/>
  <c r="G1867" i="5"/>
  <c r="I1903" i="5"/>
  <c r="S2040" i="5"/>
  <c r="S2190" i="5"/>
  <c r="R2388" i="5"/>
  <c r="H2388" i="5"/>
  <c r="S2409" i="5"/>
  <c r="S2462" i="5"/>
  <c r="I325" i="5"/>
  <c r="I228" i="5"/>
  <c r="G228" i="5"/>
  <c r="F228" i="5"/>
  <c r="S424" i="5"/>
  <c r="S430" i="5"/>
  <c r="S436" i="5"/>
  <c r="S466" i="5"/>
  <c r="S492" i="5"/>
  <c r="S497" i="5"/>
  <c r="S556" i="5"/>
  <c r="S596" i="5"/>
  <c r="S626" i="5"/>
  <c r="S656" i="5"/>
  <c r="S661" i="5"/>
  <c r="S672" i="5"/>
  <c r="S783" i="5"/>
  <c r="S894" i="5"/>
  <c r="S920" i="5"/>
  <c r="S984" i="5"/>
  <c r="S1048" i="5"/>
  <c r="S1127" i="5"/>
  <c r="S1136" i="5"/>
  <c r="S1285" i="5"/>
  <c r="S1378" i="5"/>
  <c r="S1434" i="5"/>
  <c r="S1466" i="5"/>
  <c r="S1494" i="5"/>
  <c r="S1526" i="5"/>
  <c r="S1538" i="5"/>
  <c r="S1590" i="5"/>
  <c r="S1602" i="5"/>
  <c r="S1654" i="5"/>
  <c r="S1688" i="5"/>
  <c r="S1863" i="5"/>
  <c r="G1992" i="5"/>
  <c r="S2034" i="5"/>
  <c r="F2231" i="5"/>
  <c r="S2318" i="5"/>
  <c r="S2340" i="5"/>
  <c r="S2370" i="5"/>
  <c r="S2417" i="5"/>
  <c r="S391" i="5"/>
  <c r="H373" i="5"/>
  <c r="R373" i="5"/>
  <c r="G453" i="5"/>
  <c r="S972" i="5"/>
  <c r="F373" i="5"/>
  <c r="I555" i="5"/>
  <c r="R228" i="5"/>
  <c r="S351" i="5"/>
  <c r="S289" i="5"/>
  <c r="S776" i="5"/>
  <c r="G197" i="5"/>
  <c r="G325" i="5"/>
  <c r="S358" i="5"/>
  <c r="S726" i="5"/>
  <c r="S926" i="5"/>
  <c r="S962" i="5"/>
  <c r="S302" i="5"/>
  <c r="S504" i="5"/>
  <c r="S673" i="5"/>
  <c r="S737" i="5"/>
  <c r="S753" i="5"/>
  <c r="S193" i="5"/>
  <c r="S566" i="5"/>
  <c r="S148" i="5"/>
  <c r="S316" i="5"/>
  <c r="I516" i="5"/>
  <c r="H1604" i="5"/>
  <c r="R59" i="5"/>
  <c r="F187" i="5"/>
  <c r="I187" i="5"/>
  <c r="G187" i="5"/>
  <c r="I605" i="5"/>
  <c r="I869" i="5"/>
  <c r="F869" i="5"/>
  <c r="J1108" i="5"/>
  <c r="F1108" i="5"/>
  <c r="G1108" i="5"/>
  <c r="F1395" i="5"/>
  <c r="R1555" i="5"/>
  <c r="I1619" i="5"/>
  <c r="H1704" i="5"/>
  <c r="I1774" i="5"/>
  <c r="H1774" i="5"/>
  <c r="R1774" i="5"/>
  <c r="H1806" i="5"/>
  <c r="R1939" i="5"/>
  <c r="I155" i="5"/>
  <c r="H155" i="5"/>
  <c r="F155" i="5"/>
  <c r="I79" i="5"/>
  <c r="I1976" i="5"/>
  <c r="R1776" i="5"/>
  <c r="G155" i="5"/>
  <c r="G365" i="5"/>
  <c r="H365" i="5"/>
  <c r="H79" i="5"/>
  <c r="I311" i="5"/>
  <c r="R311" i="5"/>
  <c r="F311" i="5"/>
  <c r="R1411" i="5"/>
  <c r="H187" i="5"/>
  <c r="I123" i="5"/>
  <c r="J1992" i="5"/>
  <c r="F1848" i="5"/>
  <c r="I1704" i="5"/>
  <c r="R187" i="5"/>
  <c r="F1992" i="5"/>
  <c r="H1848" i="5"/>
  <c r="G1704" i="5"/>
  <c r="G1395" i="5"/>
  <c r="J1555" i="5"/>
  <c r="R1704" i="5"/>
  <c r="R2231" i="5"/>
  <c r="R2110" i="5"/>
  <c r="G2384" i="5"/>
  <c r="R1992" i="5"/>
  <c r="F1555" i="5"/>
  <c r="I1992" i="5"/>
  <c r="G1131" i="5"/>
  <c r="R333" i="5"/>
  <c r="G2110" i="5"/>
  <c r="R1848" i="5"/>
  <c r="H1992" i="5"/>
  <c r="H1131" i="5"/>
  <c r="H1395" i="5"/>
  <c r="I1108" i="5"/>
  <c r="I1248" i="5"/>
  <c r="J869" i="5"/>
  <c r="R2104" i="5"/>
  <c r="J1556" i="5"/>
  <c r="F167" i="5"/>
  <c r="R167" i="5"/>
  <c r="H167" i="5"/>
  <c r="I167" i="5"/>
  <c r="S222" i="5"/>
  <c r="H245" i="5"/>
  <c r="R245" i="5"/>
  <c r="I245" i="5"/>
  <c r="G245" i="5"/>
  <c r="S252" i="5"/>
  <c r="S276" i="5"/>
  <c r="S282" i="5"/>
  <c r="S288" i="5"/>
  <c r="S338" i="5"/>
  <c r="S350" i="5"/>
  <c r="S356" i="5"/>
  <c r="S410" i="5"/>
  <c r="S429" i="5"/>
  <c r="S453" i="5"/>
  <c r="S2460" i="5"/>
  <c r="S2474" i="5"/>
  <c r="G537" i="5"/>
  <c r="R41" i="5"/>
  <c r="R25" i="5"/>
  <c r="G63" i="5"/>
  <c r="H1428" i="5"/>
  <c r="G1540" i="5"/>
  <c r="G1604" i="5"/>
  <c r="F179" i="5"/>
  <c r="G167" i="5"/>
  <c r="R1540" i="5"/>
  <c r="R1604" i="5"/>
  <c r="I1556" i="5"/>
  <c r="G1428" i="5"/>
  <c r="R1662" i="5"/>
  <c r="I268" i="5"/>
  <c r="F1604" i="5"/>
  <c r="H1556" i="5"/>
  <c r="J1540" i="5"/>
  <c r="J1604" i="5"/>
  <c r="S270" i="5"/>
  <c r="I2247" i="5"/>
  <c r="R535" i="5"/>
  <c r="S743" i="5"/>
  <c r="S798" i="5"/>
  <c r="S1380" i="5"/>
  <c r="S2422" i="5"/>
  <c r="S572" i="5"/>
  <c r="J1184" i="5"/>
  <c r="S830" i="5"/>
  <c r="S567" i="5"/>
  <c r="S628" i="5"/>
  <c r="S494" i="5"/>
  <c r="S524" i="5"/>
  <c r="S1110" i="5"/>
  <c r="S1142" i="5"/>
  <c r="S1402" i="5"/>
  <c r="S1448" i="5"/>
  <c r="S2022" i="5"/>
  <c r="F103" i="5"/>
  <c r="S390" i="5"/>
  <c r="F535" i="5"/>
  <c r="G535" i="5"/>
  <c r="S593" i="5"/>
  <c r="S664" i="5"/>
  <c r="S946" i="5"/>
  <c r="S952" i="5"/>
  <c r="S1022" i="5"/>
  <c r="S1134" i="5"/>
  <c r="S782" i="5"/>
  <c r="S882" i="5"/>
  <c r="S846" i="5"/>
  <c r="H464" i="5"/>
  <c r="F464" i="5"/>
  <c r="H294" i="5"/>
  <c r="G294" i="5"/>
  <c r="S992" i="5"/>
  <c r="S998" i="5"/>
  <c r="S1004" i="5"/>
  <c r="S1010" i="5"/>
  <c r="S1039" i="5"/>
  <c r="S1056" i="5"/>
  <c r="S1062" i="5"/>
  <c r="S1074" i="5"/>
  <c r="G977" i="5"/>
  <c r="R81" i="5"/>
  <c r="R33" i="5"/>
  <c r="S981" i="5"/>
  <c r="S964" i="5"/>
  <c r="S2362" i="5"/>
  <c r="R845" i="5"/>
  <c r="S1068" i="5"/>
  <c r="R215" i="5"/>
  <c r="R2140" i="5"/>
  <c r="G2140" i="5"/>
  <c r="H2140" i="5"/>
  <c r="S2342" i="5"/>
  <c r="S912" i="5"/>
  <c r="S2026" i="5"/>
  <c r="S2130" i="5"/>
  <c r="S953" i="5"/>
  <c r="I1136" i="5"/>
  <c r="S736" i="5"/>
  <c r="S200" i="5"/>
  <c r="S206" i="5"/>
  <c r="S256" i="5"/>
  <c r="S1396" i="5"/>
  <c r="S1440" i="5"/>
  <c r="S1488" i="5"/>
  <c r="S1544" i="5"/>
  <c r="S1626" i="5"/>
  <c r="S1666" i="5"/>
  <c r="H1735" i="5"/>
  <c r="S1128" i="5"/>
  <c r="I2303" i="5"/>
  <c r="G2303" i="5"/>
  <c r="S560" i="5"/>
  <c r="S262" i="5"/>
  <c r="S301" i="5"/>
  <c r="S336" i="5"/>
  <c r="S383" i="5"/>
  <c r="S401" i="5"/>
  <c r="S433" i="5"/>
  <c r="S445" i="5"/>
  <c r="S469" i="5"/>
  <c r="S498" i="5"/>
  <c r="S503" i="5"/>
  <c r="S510" i="5"/>
  <c r="H515" i="5"/>
  <c r="J515" i="5"/>
  <c r="I515" i="5"/>
  <c r="S540" i="5"/>
  <c r="S551" i="5"/>
  <c r="F556" i="5"/>
  <c r="J556" i="5"/>
  <c r="H556" i="5"/>
  <c r="S561" i="5"/>
  <c r="S591" i="5"/>
  <c r="S601" i="5"/>
  <c r="G621" i="5"/>
  <c r="J621" i="5"/>
  <c r="S637" i="5"/>
  <c r="I652" i="5"/>
  <c r="G652" i="5"/>
  <c r="F652" i="5"/>
  <c r="H652" i="5"/>
  <c r="J652" i="5"/>
  <c r="S662" i="5"/>
  <c r="S693" i="5"/>
  <c r="S720" i="5"/>
  <c r="S725" i="5"/>
  <c r="S2405" i="5"/>
  <c r="S2426" i="5"/>
  <c r="S2433" i="5"/>
  <c r="S2454" i="5"/>
  <c r="S2482" i="5"/>
  <c r="G73" i="5"/>
  <c r="R652" i="5"/>
  <c r="R556" i="5"/>
  <c r="F195" i="5"/>
  <c r="S207" i="5"/>
  <c r="R211" i="5"/>
  <c r="S216" i="5"/>
  <c r="S1656" i="5"/>
  <c r="S1696" i="5"/>
  <c r="S1719" i="5"/>
  <c r="H1736" i="5"/>
  <c r="I1840" i="5"/>
  <c r="F1840" i="5"/>
  <c r="G1840" i="5"/>
  <c r="S2020" i="5"/>
  <c r="S2042" i="5"/>
  <c r="S2048" i="5"/>
  <c r="S2086" i="5"/>
  <c r="I2262" i="5"/>
  <c r="G2262" i="5"/>
  <c r="S1156" i="5"/>
  <c r="S1173" i="5"/>
  <c r="S1197" i="5"/>
  <c r="H1232" i="5"/>
  <c r="I1232" i="5"/>
  <c r="I1302" i="5"/>
  <c r="H1302" i="5"/>
  <c r="F1302" i="5"/>
  <c r="J1302" i="5"/>
  <c r="R1302" i="5"/>
  <c r="G1302" i="5"/>
  <c r="S1412" i="5"/>
  <c r="S1430" i="5"/>
  <c r="S1462" i="5"/>
  <c r="J1523" i="5"/>
  <c r="S1570" i="5"/>
  <c r="S1026" i="5"/>
  <c r="S1100" i="5"/>
  <c r="S730" i="5"/>
  <c r="R862" i="5"/>
  <c r="G862" i="5"/>
  <c r="S874" i="5"/>
  <c r="R1060" i="5"/>
  <c r="H1060" i="5"/>
  <c r="I964" i="5"/>
  <c r="J436" i="5"/>
  <c r="F436" i="5"/>
  <c r="G2033" i="5"/>
  <c r="F1599" i="5"/>
  <c r="H2144" i="5"/>
  <c r="R899" i="5"/>
  <c r="J899" i="5"/>
  <c r="F899" i="5"/>
  <c r="H899" i="5"/>
  <c r="I899" i="5"/>
  <c r="J435" i="5"/>
  <c r="R435" i="5"/>
  <c r="I1278" i="5"/>
  <c r="J815" i="5"/>
  <c r="G815" i="5"/>
  <c r="H815" i="5"/>
  <c r="F815" i="5"/>
  <c r="I815" i="5"/>
  <c r="G1005" i="5"/>
  <c r="J1005" i="5"/>
  <c r="F1005" i="5"/>
  <c r="J1248" i="5"/>
  <c r="F555" i="5"/>
  <c r="H555" i="5"/>
  <c r="J595" i="5"/>
  <c r="H595" i="5"/>
  <c r="F595" i="5"/>
  <c r="F686" i="5"/>
  <c r="F1099" i="5"/>
  <c r="R1775" i="5"/>
  <c r="G921" i="5"/>
  <c r="J1508" i="5"/>
  <c r="R1508" i="5"/>
  <c r="H1508" i="5"/>
  <c r="R1444" i="5"/>
  <c r="F964" i="5"/>
  <c r="H964" i="5"/>
  <c r="J964" i="5"/>
  <c r="R964" i="5"/>
  <c r="F1508" i="5"/>
  <c r="G1444" i="5"/>
  <c r="G1532" i="5"/>
  <c r="H869" i="5"/>
  <c r="J1003" i="5"/>
  <c r="F423" i="5"/>
  <c r="G2118" i="5"/>
  <c r="F351" i="5"/>
  <c r="J1232" i="5"/>
  <c r="G515" i="5"/>
  <c r="J423" i="5"/>
  <c r="F197" i="5"/>
  <c r="R1976" i="5"/>
  <c r="J2000" i="5"/>
  <c r="R515" i="5"/>
  <c r="G931" i="5"/>
  <c r="F1976" i="5"/>
  <c r="F2000" i="5"/>
  <c r="H1707" i="5"/>
  <c r="R2000" i="5"/>
  <c r="F515" i="5"/>
  <c r="F619" i="5"/>
  <c r="F2103" i="5"/>
  <c r="F1131" i="5"/>
  <c r="J619" i="5"/>
  <c r="R423" i="5"/>
  <c r="H2000" i="5"/>
  <c r="G869" i="5"/>
  <c r="F1428" i="5"/>
  <c r="R1012" i="5"/>
  <c r="I1492" i="5"/>
  <c r="J1428" i="5"/>
  <c r="I1428" i="5"/>
  <c r="R1428" i="5"/>
  <c r="G1614" i="5"/>
  <c r="S631" i="5"/>
  <c r="S520" i="5"/>
  <c r="S575" i="5"/>
  <c r="S878" i="5"/>
  <c r="R2399" i="5"/>
  <c r="F2399" i="5"/>
  <c r="I2399" i="5"/>
  <c r="J2399" i="5"/>
  <c r="J2383" i="5"/>
  <c r="F2383" i="5"/>
  <c r="I2383" i="5"/>
  <c r="I2351" i="5"/>
  <c r="J2351" i="5"/>
  <c r="G2351" i="5"/>
  <c r="H2351" i="5"/>
  <c r="J2319" i="5"/>
  <c r="H2319" i="5"/>
  <c r="I2319" i="5"/>
  <c r="G2319" i="5"/>
  <c r="J2295" i="5"/>
  <c r="H2295" i="5"/>
  <c r="I2295" i="5"/>
  <c r="G2295" i="5"/>
  <c r="G2223" i="5"/>
  <c r="F1620" i="5"/>
  <c r="G1680" i="5"/>
  <c r="S526" i="5"/>
  <c r="S599" i="5"/>
  <c r="S1080" i="5"/>
  <c r="S810" i="5"/>
  <c r="S221" i="5"/>
  <c r="J1646" i="5"/>
  <c r="I1646" i="5"/>
  <c r="R972" i="5"/>
  <c r="F1596" i="5"/>
  <c r="R292" i="5"/>
  <c r="F571" i="5"/>
  <c r="S496" i="5"/>
  <c r="S194" i="5"/>
  <c r="J571" i="5"/>
  <c r="G1484" i="5"/>
  <c r="R1030" i="5"/>
  <c r="R460" i="5"/>
  <c r="F460" i="5"/>
  <c r="J1060" i="5"/>
  <c r="F1060" i="5"/>
  <c r="S186" i="5"/>
  <c r="S342" i="5"/>
  <c r="S450" i="5"/>
  <c r="S242" i="5"/>
  <c r="F508" i="5"/>
  <c r="G464" i="5"/>
  <c r="F1636" i="5"/>
  <c r="H1646" i="5"/>
  <c r="I1012" i="5"/>
  <c r="G508" i="5"/>
  <c r="R508" i="5"/>
  <c r="G1556" i="5"/>
  <c r="F1556" i="5"/>
  <c r="S613" i="5"/>
  <c r="S332" i="5"/>
  <c r="S308" i="5"/>
  <c r="S248" i="5"/>
  <c r="G1221" i="5"/>
  <c r="F677" i="5"/>
  <c r="F741" i="5"/>
  <c r="F944" i="5"/>
  <c r="H677" i="5"/>
  <c r="J677" i="5"/>
  <c r="J741" i="5"/>
  <c r="I592" i="5"/>
  <c r="I972" i="5"/>
  <c r="G972" i="5"/>
  <c r="H741" i="5"/>
  <c r="I677" i="5"/>
  <c r="I741" i="5"/>
  <c r="I1036" i="5"/>
  <c r="H972" i="5"/>
  <c r="H944" i="5"/>
  <c r="R1036" i="5"/>
  <c r="F972" i="5"/>
  <c r="F2032" i="5"/>
  <c r="F592" i="5"/>
  <c r="J972" i="5"/>
  <c r="G540" i="5"/>
  <c r="G1036" i="5"/>
  <c r="F1036" i="5"/>
  <c r="R677" i="5"/>
  <c r="R741" i="5"/>
  <c r="J1036" i="5"/>
  <c r="S482" i="5"/>
  <c r="S462" i="5"/>
  <c r="S202" i="5"/>
  <c r="S250" i="5"/>
  <c r="S300" i="5"/>
  <c r="S476" i="5"/>
  <c r="S199" i="5"/>
  <c r="S223" i="5"/>
  <c r="J604" i="5"/>
  <c r="S607" i="5"/>
  <c r="G958" i="5"/>
  <c r="G2054" i="5"/>
  <c r="J1460" i="5"/>
  <c r="R2111" i="5"/>
  <c r="F932" i="5"/>
  <c r="J468" i="5"/>
  <c r="I2032" i="5"/>
  <c r="H996" i="5"/>
  <c r="G2284" i="5"/>
  <c r="I2263" i="5"/>
  <c r="I958" i="5"/>
  <c r="J958" i="5"/>
  <c r="G590" i="5"/>
  <c r="I302" i="5"/>
  <c r="J2471" i="5"/>
  <c r="R715" i="5"/>
  <c r="F288" i="5"/>
  <c r="F715" i="5"/>
  <c r="J532" i="5"/>
  <c r="H683" i="5"/>
  <c r="R2478" i="5"/>
  <c r="G1987" i="5"/>
  <c r="F672" i="5"/>
  <c r="R683" i="5"/>
  <c r="H132" i="5"/>
  <c r="J2478" i="5"/>
  <c r="G2358" i="5"/>
  <c r="G2079" i="5"/>
  <c r="F747" i="5"/>
  <c r="F2320" i="5"/>
  <c r="R132" i="5"/>
  <c r="J747" i="5"/>
  <c r="H2320" i="5"/>
  <c r="G356" i="5"/>
  <c r="I2358" i="5"/>
  <c r="F2398" i="5"/>
  <c r="J672" i="5"/>
  <c r="R502" i="5"/>
  <c r="H2263" i="5"/>
  <c r="J2263" i="5"/>
  <c r="J630" i="5"/>
  <c r="H2198" i="5"/>
  <c r="H831" i="5"/>
  <c r="I1096" i="5"/>
  <c r="I630" i="5"/>
  <c r="J1159" i="5"/>
  <c r="G1566" i="5"/>
  <c r="J502" i="5"/>
  <c r="F199" i="5"/>
  <c r="G783" i="5"/>
  <c r="R2263" i="5"/>
  <c r="R590" i="5"/>
  <c r="I502" i="5"/>
  <c r="H339" i="5"/>
  <c r="G2198" i="5"/>
  <c r="J1403" i="5"/>
  <c r="H959" i="5"/>
  <c r="I831" i="5"/>
  <c r="F2263" i="5"/>
  <c r="I672" i="5"/>
  <c r="F502" i="5"/>
  <c r="H672" i="5"/>
  <c r="F630" i="5"/>
  <c r="H590" i="5"/>
  <c r="G502" i="5"/>
  <c r="I2198" i="5"/>
  <c r="F2198" i="5"/>
  <c r="R1038" i="5"/>
  <c r="I590" i="5"/>
  <c r="R672" i="5"/>
  <c r="G2263" i="5"/>
  <c r="G630" i="5"/>
  <c r="H199" i="5"/>
  <c r="J2198" i="5"/>
  <c r="I2356" i="5"/>
  <c r="R632" i="5"/>
  <c r="G2356" i="5"/>
  <c r="H1468" i="5"/>
  <c r="H1259" i="5"/>
  <c r="G1516" i="5"/>
  <c r="G1278" i="5"/>
  <c r="F792" i="5"/>
  <c r="J887" i="5"/>
  <c r="J2398" i="5"/>
  <c r="H2471" i="5"/>
  <c r="R1278" i="5"/>
  <c r="R1564" i="5"/>
  <c r="G2244" i="5"/>
  <c r="G645" i="5"/>
  <c r="H685" i="5"/>
  <c r="R764" i="5"/>
  <c r="F276" i="5"/>
  <c r="R2424" i="5"/>
  <c r="J1516" i="5"/>
  <c r="F356" i="5"/>
  <c r="R1495" i="5"/>
  <c r="I2325" i="5"/>
  <c r="I2244" i="5"/>
  <c r="R685" i="5"/>
  <c r="I1205" i="5"/>
  <c r="G2424" i="5"/>
  <c r="F2384" i="5"/>
  <c r="F2144" i="5"/>
  <c r="J2424" i="5"/>
  <c r="F1205" i="5"/>
  <c r="G2046" i="5"/>
  <c r="R1323" i="5"/>
  <c r="I2046" i="5"/>
  <c r="J1815" i="5"/>
  <c r="I974" i="5"/>
  <c r="I1975" i="5"/>
  <c r="F685" i="5"/>
  <c r="F308" i="5"/>
  <c r="J2384" i="5"/>
  <c r="J2046" i="5"/>
  <c r="H73" i="5"/>
  <c r="H596" i="5"/>
  <c r="J1016" i="5"/>
  <c r="G2367" i="5"/>
  <c r="R1815" i="5"/>
  <c r="I2144" i="5"/>
  <c r="J1163" i="5"/>
  <c r="I1259" i="5"/>
  <c r="F73" i="5"/>
  <c r="R73" i="5"/>
  <c r="I308" i="5"/>
  <c r="F532" i="5"/>
  <c r="G132" i="5"/>
  <c r="F1491" i="5"/>
  <c r="H2478" i="5"/>
  <c r="G2478" i="5"/>
  <c r="H739" i="5"/>
  <c r="H2308" i="5"/>
  <c r="J2308" i="5"/>
  <c r="I2054" i="5"/>
  <c r="H1516" i="5"/>
  <c r="R2144" i="5"/>
  <c r="I2308" i="5"/>
  <c r="G2398" i="5"/>
  <c r="I596" i="5"/>
  <c r="H1959" i="5"/>
  <c r="F2325" i="5"/>
  <c r="H2200" i="5"/>
  <c r="H645" i="5"/>
  <c r="G276" i="5"/>
  <c r="J685" i="5"/>
  <c r="H308" i="5"/>
  <c r="J1420" i="5"/>
  <c r="F764" i="5"/>
  <c r="H671" i="5"/>
  <c r="I532" i="5"/>
  <c r="I276" i="5"/>
  <c r="F132" i="5"/>
  <c r="R1205" i="5"/>
  <c r="I2398" i="5"/>
  <c r="R2371" i="5"/>
  <c r="J2144" i="5"/>
  <c r="I2424" i="5"/>
  <c r="F1975" i="5"/>
  <c r="R1469" i="5"/>
  <c r="R1959" i="5"/>
  <c r="F222" i="5"/>
  <c r="H356" i="5"/>
  <c r="R408" i="5"/>
  <c r="H2384" i="5"/>
  <c r="J1278" i="5"/>
  <c r="F2308" i="5"/>
  <c r="R596" i="5"/>
  <c r="I632" i="5"/>
  <c r="R887" i="5"/>
  <c r="I263" i="5"/>
  <c r="H2325" i="5"/>
  <c r="G2200" i="5"/>
  <c r="G1712" i="5"/>
  <c r="F645" i="5"/>
  <c r="I784" i="5"/>
  <c r="R308" i="5"/>
  <c r="I1420" i="5"/>
  <c r="J764" i="5"/>
  <c r="F703" i="5"/>
  <c r="H532" i="5"/>
  <c r="H276" i="5"/>
  <c r="F539" i="5"/>
  <c r="G1205" i="5"/>
  <c r="I2471" i="5"/>
  <c r="H2398" i="5"/>
  <c r="I2384" i="5"/>
  <c r="I2200" i="5"/>
  <c r="G2126" i="5"/>
  <c r="F2200" i="5"/>
  <c r="R1975" i="5"/>
  <c r="J1975" i="5"/>
  <c r="J1469" i="5"/>
  <c r="J944" i="5"/>
  <c r="H400" i="5"/>
  <c r="J543" i="5"/>
  <c r="G596" i="5"/>
  <c r="H632" i="5"/>
  <c r="G1815" i="5"/>
  <c r="G887" i="5"/>
  <c r="R2200" i="5"/>
  <c r="G1981" i="5"/>
  <c r="R1712" i="5"/>
  <c r="J645" i="5"/>
  <c r="G308" i="5"/>
  <c r="I685" i="5"/>
  <c r="R784" i="5"/>
  <c r="H1420" i="5"/>
  <c r="R532" i="5"/>
  <c r="H2126" i="5"/>
  <c r="H2027" i="5"/>
  <c r="H1975" i="5"/>
  <c r="R1981" i="5"/>
  <c r="H2054" i="5"/>
  <c r="G2471" i="5"/>
  <c r="H1278" i="5"/>
  <c r="G2308" i="5"/>
  <c r="I464" i="5"/>
  <c r="F632" i="5"/>
  <c r="F2471" i="5"/>
  <c r="G743" i="5"/>
  <c r="R237" i="5"/>
  <c r="G185" i="5"/>
  <c r="J596" i="5"/>
  <c r="F2188" i="5"/>
  <c r="H2188" i="5"/>
  <c r="J2188" i="5"/>
  <c r="I356" i="5"/>
  <c r="H429" i="5"/>
  <c r="J2325" i="5"/>
  <c r="H1712" i="5"/>
  <c r="R645" i="5"/>
  <c r="G997" i="5"/>
  <c r="R1420" i="5"/>
  <c r="F160" i="5"/>
  <c r="F735" i="5"/>
  <c r="F1379" i="5"/>
  <c r="F2358" i="5"/>
  <c r="H2424" i="5"/>
  <c r="G2273" i="5"/>
  <c r="R2308" i="5"/>
  <c r="J464" i="5"/>
  <c r="G632" i="5"/>
  <c r="J856" i="5"/>
  <c r="H2411" i="5"/>
  <c r="I73" i="5"/>
  <c r="H1815" i="5"/>
  <c r="I1495" i="5"/>
  <c r="G2325" i="5"/>
  <c r="F1446" i="5"/>
  <c r="I764" i="5"/>
  <c r="H2358" i="5"/>
  <c r="J2358" i="5"/>
  <c r="J2271" i="5"/>
  <c r="G1600" i="5"/>
  <c r="H263" i="5"/>
  <c r="J1543" i="5"/>
  <c r="H579" i="5"/>
  <c r="R467" i="5"/>
  <c r="F911" i="5"/>
  <c r="I1815" i="5"/>
  <c r="I1023" i="5"/>
  <c r="G543" i="5"/>
  <c r="F304" i="5"/>
  <c r="F467" i="5"/>
  <c r="H911" i="5"/>
  <c r="J2038" i="5"/>
  <c r="R263" i="5"/>
  <c r="H887" i="5"/>
  <c r="F887" i="5"/>
  <c r="I91" i="5"/>
  <c r="G2038" i="5"/>
  <c r="G1622" i="5"/>
  <c r="G822" i="5"/>
  <c r="F2478" i="5"/>
  <c r="F263" i="5"/>
  <c r="R440" i="5"/>
  <c r="G1055" i="5"/>
  <c r="R247" i="5"/>
  <c r="G248" i="5"/>
  <c r="G496" i="5"/>
  <c r="H2326" i="5"/>
  <c r="H496" i="5"/>
  <c r="J1791" i="5"/>
  <c r="F248" i="5"/>
  <c r="J1582" i="5"/>
  <c r="J1488" i="5"/>
  <c r="R1582" i="5"/>
  <c r="G247" i="5"/>
  <c r="R248" i="5"/>
  <c r="G1582" i="5"/>
  <c r="R1652" i="5"/>
  <c r="I1464" i="5"/>
  <c r="R1656" i="5"/>
  <c r="I247" i="5"/>
  <c r="F302" i="5"/>
  <c r="F247" i="5"/>
  <c r="J1744" i="5"/>
  <c r="R2405" i="5"/>
  <c r="I2064" i="5"/>
  <c r="I2411" i="5"/>
  <c r="F1592" i="5"/>
  <c r="I1694" i="5"/>
  <c r="H247" i="5"/>
  <c r="G2255" i="5"/>
  <c r="H600" i="5"/>
  <c r="F651" i="5"/>
  <c r="I1887" i="5"/>
  <c r="J2411" i="5"/>
  <c r="H2376" i="5"/>
  <c r="I1927" i="5"/>
  <c r="R1176" i="5"/>
  <c r="F2064" i="5"/>
  <c r="R984" i="5"/>
  <c r="I1744" i="5"/>
  <c r="R2064" i="5"/>
  <c r="G2064" i="5"/>
  <c r="H2064" i="5"/>
  <c r="J687" i="5"/>
  <c r="J984" i="5"/>
  <c r="F719" i="5"/>
  <c r="G2376" i="5"/>
  <c r="R2411" i="5"/>
  <c r="F848" i="5"/>
  <c r="R526" i="5"/>
  <c r="I1211" i="5"/>
  <c r="R1910" i="5"/>
  <c r="H795" i="5"/>
  <c r="I1576" i="5"/>
  <c r="I951" i="5"/>
  <c r="I243" i="5"/>
  <c r="R1055" i="5"/>
  <c r="I1055" i="5"/>
  <c r="J614" i="5"/>
  <c r="G614" i="5"/>
  <c r="G1576" i="5"/>
  <c r="J1695" i="5"/>
  <c r="F951" i="5"/>
  <c r="G1439" i="5"/>
  <c r="J1779" i="5"/>
  <c r="R1887" i="5"/>
  <c r="R1243" i="5"/>
  <c r="J1534" i="5"/>
  <c r="F1695" i="5"/>
  <c r="R951" i="5"/>
  <c r="H2247" i="5"/>
  <c r="F1030" i="5"/>
  <c r="J1320" i="5"/>
  <c r="R767" i="5"/>
  <c r="R1320" i="5"/>
  <c r="R1344" i="5"/>
  <c r="J2247" i="5"/>
  <c r="F1887" i="5"/>
  <c r="R1643" i="5"/>
  <c r="H1791" i="5"/>
  <c r="H1243" i="5"/>
  <c r="G1534" i="5"/>
  <c r="F454" i="5"/>
  <c r="J702" i="5"/>
  <c r="H951" i="5"/>
  <c r="F1439" i="5"/>
  <c r="H1320" i="5"/>
  <c r="I1320" i="5"/>
  <c r="I454" i="5"/>
  <c r="F902" i="5"/>
  <c r="J1887" i="5"/>
  <c r="H614" i="5"/>
  <c r="J1211" i="5"/>
  <c r="J454" i="5"/>
  <c r="H1640" i="5"/>
  <c r="F702" i="5"/>
  <c r="J951" i="5"/>
  <c r="I1296" i="5"/>
  <c r="G454" i="5"/>
  <c r="H454" i="5"/>
  <c r="H1887" i="5"/>
  <c r="R1211" i="5"/>
  <c r="G707" i="5"/>
  <c r="I1598" i="5"/>
  <c r="R1424" i="5"/>
  <c r="J1176" i="5"/>
  <c r="H1439" i="5"/>
  <c r="I1791" i="5"/>
  <c r="H707" i="5"/>
  <c r="G1030" i="5"/>
  <c r="F1055" i="5"/>
  <c r="I1686" i="5"/>
  <c r="I2007" i="5"/>
  <c r="F1791" i="5"/>
  <c r="R96" i="5"/>
  <c r="I240" i="5"/>
  <c r="H368" i="5"/>
  <c r="I160" i="5"/>
  <c r="H240" i="5"/>
  <c r="J2008" i="5"/>
  <c r="R368" i="5"/>
  <c r="F2008" i="5"/>
  <c r="R2008" i="5"/>
  <c r="H118" i="5"/>
  <c r="I2008" i="5"/>
  <c r="H160" i="5"/>
  <c r="G798" i="5"/>
  <c r="I118" i="5"/>
  <c r="F1763" i="5"/>
  <c r="J1624" i="5"/>
  <c r="G1223" i="5"/>
  <c r="G1016" i="5"/>
  <c r="H630" i="5"/>
  <c r="H1038" i="5"/>
  <c r="F307" i="5"/>
  <c r="I2163" i="5"/>
  <c r="J2163" i="5"/>
  <c r="G536" i="5"/>
  <c r="F536" i="5"/>
  <c r="H2163" i="5"/>
  <c r="J1411" i="5"/>
  <c r="H1582" i="5"/>
  <c r="I1582" i="5"/>
  <c r="F1038" i="5"/>
  <c r="J1652" i="5"/>
  <c r="F590" i="5"/>
  <c r="G1038" i="5"/>
  <c r="R959" i="5"/>
  <c r="J974" i="5"/>
  <c r="G2163" i="5"/>
  <c r="F2163" i="5"/>
  <c r="R2163" i="5"/>
  <c r="S244" i="5"/>
  <c r="S546" i="5"/>
  <c r="I438" i="5"/>
  <c r="F1091" i="5"/>
  <c r="R1171" i="5"/>
  <c r="S432" i="5"/>
  <c r="J1871" i="5"/>
  <c r="S384" i="5"/>
  <c r="S1193" i="5"/>
  <c r="S942" i="5"/>
  <c r="H851" i="5"/>
  <c r="S610" i="5"/>
  <c r="S465" i="5"/>
  <c r="G1267" i="5"/>
  <c r="S721" i="5"/>
  <c r="S704" i="5"/>
  <c r="I1200" i="5"/>
  <c r="J391" i="5"/>
  <c r="S278" i="5"/>
  <c r="G1475" i="5"/>
  <c r="J615" i="5"/>
  <c r="S1118" i="5"/>
  <c r="S652" i="5"/>
  <c r="I339" i="5"/>
  <c r="G851" i="5"/>
  <c r="H142" i="5"/>
  <c r="S1215" i="5"/>
  <c r="S1186" i="5"/>
  <c r="S1138" i="5"/>
  <c r="G982" i="5"/>
  <c r="S310" i="5"/>
  <c r="I2415" i="5"/>
  <c r="J1267" i="5"/>
  <c r="J438" i="5"/>
  <c r="S318" i="5"/>
  <c r="S792" i="5"/>
  <c r="J1927" i="5"/>
  <c r="R1871" i="5"/>
  <c r="G1958" i="5"/>
  <c r="S839" i="5"/>
  <c r="S657" i="5"/>
  <c r="S1328" i="5"/>
  <c r="F544" i="5"/>
  <c r="R2024" i="5"/>
  <c r="G1031" i="5"/>
  <c r="S1257" i="5"/>
  <c r="F851" i="5"/>
  <c r="J2015" i="5"/>
  <c r="H1475" i="5"/>
  <c r="R2015" i="5"/>
  <c r="S213" i="5"/>
  <c r="G615" i="5"/>
  <c r="I1158" i="5"/>
  <c r="S646" i="5"/>
  <c r="S398" i="5"/>
  <c r="G271" i="5"/>
  <c r="G480" i="5"/>
  <c r="R438" i="5"/>
  <c r="S285" i="5"/>
  <c r="R851" i="5"/>
  <c r="H2015" i="5"/>
  <c r="S845" i="5"/>
  <c r="R544" i="5"/>
  <c r="F744" i="5"/>
  <c r="H438" i="5"/>
  <c r="G1091" i="5"/>
  <c r="I851" i="5"/>
  <c r="S106" i="5"/>
  <c r="S452" i="5"/>
  <c r="I1871" i="5"/>
  <c r="F1927" i="5"/>
  <c r="H1871" i="5"/>
  <c r="I99" i="5"/>
  <c r="H760" i="5"/>
  <c r="S1172" i="5"/>
  <c r="S825" i="5"/>
  <c r="S890" i="5"/>
  <c r="S208" i="5"/>
  <c r="G438" i="5"/>
  <c r="J851" i="5"/>
  <c r="R1927" i="5"/>
  <c r="S486" i="5"/>
  <c r="S778" i="5"/>
  <c r="S980" i="5"/>
  <c r="S1222" i="5"/>
  <c r="S519" i="5"/>
  <c r="S1165" i="5"/>
  <c r="S284" i="5"/>
  <c r="S346" i="5"/>
  <c r="R419" i="5"/>
  <c r="S621" i="5"/>
  <c r="S738" i="5"/>
  <c r="S934" i="5"/>
  <c r="S1024" i="5"/>
  <c r="S1249" i="5"/>
  <c r="S1321" i="5"/>
  <c r="S1344" i="5"/>
  <c r="S1392" i="5"/>
  <c r="S1414" i="5"/>
  <c r="S1442" i="5"/>
  <c r="S1472" i="5"/>
  <c r="S1480" i="5"/>
  <c r="S1496" i="5"/>
  <c r="H1511" i="5"/>
  <c r="G1511" i="5"/>
  <c r="S1524" i="5"/>
  <c r="S1537" i="5"/>
  <c r="I1543" i="5"/>
  <c r="R1543" i="5"/>
  <c r="F1543" i="5"/>
  <c r="G1543" i="5"/>
  <c r="S1556" i="5"/>
  <c r="S1569" i="5"/>
  <c r="R1575" i="5"/>
  <c r="I1575" i="5"/>
  <c r="F1575" i="5"/>
  <c r="S1601" i="5"/>
  <c r="S1620" i="5"/>
  <c r="S1633" i="5"/>
  <c r="F1671" i="5"/>
  <c r="I1671" i="5"/>
  <c r="S1678" i="5"/>
  <c r="S1684" i="5"/>
  <c r="S1697" i="5"/>
  <c r="S1710" i="5"/>
  <c r="R1719" i="5"/>
  <c r="I1719" i="5"/>
  <c r="F1719" i="5"/>
  <c r="S1725" i="5"/>
  <c r="S1730" i="5"/>
  <c r="F1752" i="5"/>
  <c r="G1752" i="5"/>
  <c r="J1752" i="5"/>
  <c r="S1758" i="5"/>
  <c r="S1776" i="5"/>
  <c r="F1787" i="5"/>
  <c r="S1793" i="5"/>
  <c r="J1799" i="5"/>
  <c r="I1799" i="5"/>
  <c r="S1806" i="5"/>
  <c r="G1811" i="5"/>
  <c r="H1811" i="5"/>
  <c r="G1816" i="5"/>
  <c r="S1822" i="5"/>
  <c r="F1827" i="5"/>
  <c r="S1839" i="5"/>
  <c r="J1851" i="5"/>
  <c r="I1851" i="5"/>
  <c r="S1857" i="5"/>
  <c r="S1868" i="5"/>
  <c r="H1875" i="5"/>
  <c r="I1875" i="5"/>
  <c r="J1875" i="5"/>
  <c r="F1875" i="5"/>
  <c r="G1875" i="5"/>
  <c r="S1888" i="5"/>
  <c r="H1899" i="5"/>
  <c r="I1904" i="5"/>
  <c r="H1904" i="5"/>
  <c r="G1904" i="5"/>
  <c r="S1910" i="5"/>
  <c r="H1915" i="5"/>
  <c r="I1915" i="5"/>
  <c r="S1935" i="5"/>
  <c r="S1952" i="5"/>
  <c r="S1959" i="5"/>
  <c r="S1966" i="5"/>
  <c r="S1984" i="5"/>
  <c r="S1990" i="5"/>
  <c r="R2003" i="5"/>
  <c r="G2003" i="5"/>
  <c r="I2003" i="5"/>
  <c r="H2003" i="5"/>
  <c r="S2010" i="5"/>
  <c r="S2068" i="5"/>
  <c r="J2079" i="5"/>
  <c r="I2079" i="5"/>
  <c r="H2079" i="5"/>
  <c r="F2079" i="5"/>
  <c r="R2079" i="5"/>
  <c r="S2087" i="5"/>
  <c r="S2093" i="5"/>
  <c r="G207" i="5"/>
  <c r="F207" i="5"/>
  <c r="F451" i="5"/>
  <c r="S493" i="5"/>
  <c r="I511" i="5"/>
  <c r="H511" i="5"/>
  <c r="S870" i="5"/>
  <c r="S1185" i="5"/>
  <c r="S1298" i="5"/>
  <c r="G1376" i="5"/>
  <c r="I1376" i="5"/>
  <c r="S2021" i="5"/>
  <c r="S538" i="5"/>
  <c r="G2312" i="5"/>
  <c r="S296" i="5"/>
  <c r="F1816" i="5"/>
  <c r="G1043" i="5"/>
  <c r="R1735" i="5"/>
  <c r="F383" i="5"/>
  <c r="H175" i="5"/>
  <c r="I1811" i="5"/>
  <c r="F1799" i="5"/>
  <c r="F1735" i="5"/>
  <c r="I2312" i="5"/>
  <c r="S277" i="5"/>
  <c r="S586" i="5"/>
  <c r="H656" i="5"/>
  <c r="H1607" i="5"/>
  <c r="I1607" i="5"/>
  <c r="F1607" i="5"/>
  <c r="G1607" i="5"/>
  <c r="R331" i="5"/>
  <c r="I1816" i="5"/>
  <c r="F1664" i="5"/>
  <c r="I111" i="5"/>
  <c r="F2054" i="5"/>
  <c r="J2054" i="5"/>
  <c r="S1782" i="5"/>
  <c r="J1735" i="5"/>
  <c r="R1904" i="5"/>
  <c r="G1182" i="5"/>
  <c r="F1182" i="5"/>
  <c r="G591" i="5"/>
  <c r="S258" i="5"/>
  <c r="G979" i="5"/>
  <c r="H2040" i="5"/>
  <c r="R1875" i="5"/>
  <c r="F783" i="5"/>
  <c r="F979" i="5"/>
  <c r="J1575" i="5"/>
  <c r="S1132" i="5"/>
  <c r="J1607" i="5"/>
  <c r="R1639" i="5"/>
  <c r="G1915" i="5"/>
  <c r="S1977" i="5"/>
  <c r="S1304" i="5"/>
  <c r="G760" i="5"/>
  <c r="F760" i="5"/>
  <c r="G896" i="5"/>
  <c r="J896" i="5"/>
  <c r="F896" i="5"/>
  <c r="G142" i="5"/>
  <c r="R142" i="5"/>
  <c r="G78" i="5"/>
  <c r="H78" i="5"/>
  <c r="I78" i="5"/>
  <c r="R56" i="5"/>
  <c r="R854" i="5"/>
  <c r="H854" i="5"/>
  <c r="R111" i="5"/>
  <c r="F111" i="5"/>
  <c r="S218" i="5"/>
  <c r="S1614" i="5"/>
  <c r="J2040" i="5"/>
  <c r="G1575" i="5"/>
  <c r="J1511" i="5"/>
  <c r="F1371" i="5"/>
  <c r="R1607" i="5"/>
  <c r="S1996" i="5"/>
  <c r="R1511" i="5"/>
  <c r="F1915" i="5"/>
  <c r="G1291" i="5"/>
  <c r="J1195" i="5"/>
  <c r="I1195" i="5"/>
  <c r="J1639" i="5"/>
  <c r="H383" i="5"/>
  <c r="F2040" i="5"/>
  <c r="G907" i="5"/>
  <c r="R783" i="5"/>
  <c r="F1511" i="5"/>
  <c r="I656" i="5"/>
  <c r="H2427" i="5"/>
  <c r="R2427" i="5"/>
  <c r="S1940" i="5"/>
  <c r="J2003" i="5"/>
  <c r="S1333" i="5"/>
  <c r="G2040" i="5"/>
  <c r="H451" i="5"/>
  <c r="J511" i="5"/>
  <c r="S709" i="5"/>
  <c r="G656" i="5"/>
  <c r="J1811" i="5"/>
  <c r="S1550" i="5"/>
  <c r="S2015" i="5"/>
  <c r="S1665" i="5"/>
  <c r="I1787" i="5"/>
  <c r="S1846" i="5"/>
  <c r="J1899" i="5"/>
  <c r="S1882" i="5"/>
  <c r="S687" i="5"/>
  <c r="R198" i="5"/>
  <c r="J848" i="5"/>
  <c r="F395" i="5"/>
  <c r="F1159" i="5"/>
  <c r="R911" i="5"/>
  <c r="G2007" i="5"/>
  <c r="R158" i="5"/>
  <c r="G539" i="5"/>
  <c r="J539" i="5"/>
  <c r="H467" i="5"/>
  <c r="F2007" i="5"/>
  <c r="I848" i="5"/>
  <c r="H856" i="5"/>
  <c r="G467" i="5"/>
  <c r="H635" i="5"/>
  <c r="G911" i="5"/>
  <c r="R2007" i="5"/>
  <c r="R47" i="5"/>
  <c r="R342" i="5"/>
  <c r="S214" i="5"/>
  <c r="H848" i="5"/>
  <c r="J447" i="5"/>
  <c r="J911" i="5"/>
  <c r="I1159" i="5"/>
  <c r="R856" i="5"/>
  <c r="J579" i="5"/>
  <c r="H507" i="5"/>
  <c r="F2183" i="5"/>
  <c r="I1558" i="5"/>
  <c r="F1243" i="5"/>
  <c r="J952" i="5"/>
  <c r="R447" i="5"/>
  <c r="J651" i="5"/>
  <c r="H447" i="5"/>
  <c r="J2023" i="5"/>
  <c r="H651" i="5"/>
  <c r="I683" i="5"/>
  <c r="F2023" i="5"/>
  <c r="G1927" i="5"/>
  <c r="F2247" i="5"/>
  <c r="G879" i="5"/>
  <c r="R879" i="5"/>
  <c r="G343" i="5"/>
  <c r="G259" i="5"/>
  <c r="I259" i="5"/>
  <c r="H259" i="5"/>
  <c r="H143" i="5"/>
  <c r="I143" i="5"/>
  <c r="H223" i="5"/>
  <c r="S352" i="5"/>
  <c r="I363" i="5"/>
  <c r="H363" i="5"/>
  <c r="S404" i="5"/>
  <c r="J431" i="5"/>
  <c r="H431" i="5"/>
  <c r="S444" i="5"/>
  <c r="S485" i="5"/>
  <c r="S545" i="5"/>
  <c r="S632" i="5"/>
  <c r="S680" i="5"/>
  <c r="S777" i="5"/>
  <c r="S797" i="5"/>
  <c r="H830" i="5"/>
  <c r="S876" i="5"/>
  <c r="S889" i="5"/>
  <c r="F907" i="5"/>
  <c r="R907" i="5"/>
  <c r="S967" i="5"/>
  <c r="H979" i="5"/>
  <c r="R979" i="5"/>
  <c r="S1005" i="5"/>
  <c r="F1011" i="5"/>
  <c r="S1031" i="5"/>
  <c r="F1080" i="5"/>
  <c r="J1080" i="5"/>
  <c r="R1096" i="5"/>
  <c r="F1096" i="5"/>
  <c r="H1096" i="5"/>
  <c r="S1102" i="5"/>
  <c r="I1127" i="5"/>
  <c r="R1127" i="5"/>
  <c r="F1127" i="5"/>
  <c r="G1127" i="5"/>
  <c r="S1137" i="5"/>
  <c r="S1158" i="5"/>
  <c r="S1178" i="5"/>
  <c r="S1200" i="5"/>
  <c r="S1242" i="5"/>
  <c r="S1280" i="5"/>
  <c r="J488" i="5"/>
  <c r="F432" i="5"/>
  <c r="I432" i="5"/>
  <c r="I368" i="5"/>
  <c r="I304" i="5"/>
  <c r="G304" i="5"/>
  <c r="G240" i="5"/>
  <c r="F240" i="5"/>
  <c r="R1379" i="5"/>
  <c r="R374" i="5"/>
  <c r="G419" i="5"/>
  <c r="R511" i="5"/>
  <c r="R656" i="5"/>
  <c r="R451" i="5"/>
  <c r="S397" i="5"/>
  <c r="H207" i="5"/>
  <c r="I419" i="5"/>
  <c r="G431" i="5"/>
  <c r="S478" i="5"/>
  <c r="F270" i="5"/>
  <c r="R304" i="5"/>
  <c r="F374" i="5"/>
  <c r="F656" i="5"/>
  <c r="J451" i="5"/>
  <c r="I331" i="5"/>
  <c r="H419" i="5"/>
  <c r="R431" i="5"/>
  <c r="S973" i="5"/>
  <c r="I270" i="5"/>
  <c r="I488" i="5"/>
  <c r="H1686" i="5"/>
  <c r="F259" i="5"/>
  <c r="I343" i="5"/>
  <c r="H1064" i="5"/>
  <c r="R1064" i="5"/>
  <c r="I979" i="5"/>
  <c r="H311" i="5"/>
  <c r="S188" i="5"/>
  <c r="S264" i="5"/>
  <c r="H783" i="5"/>
  <c r="J783" i="5"/>
  <c r="J419" i="5"/>
  <c r="F511" i="5"/>
  <c r="I374" i="5"/>
  <c r="I451" i="5"/>
  <c r="J656" i="5"/>
  <c r="G451" i="5"/>
  <c r="H331" i="5"/>
  <c r="I175" i="5"/>
  <c r="R432" i="5"/>
  <c r="S864" i="5"/>
  <c r="S703" i="5"/>
  <c r="S615" i="5"/>
  <c r="G270" i="5"/>
  <c r="S1050" i="5"/>
  <c r="G488" i="5"/>
  <c r="H488" i="5"/>
  <c r="F1686" i="5"/>
  <c r="R259" i="5"/>
  <c r="J787" i="5"/>
  <c r="H343" i="5"/>
  <c r="I200" i="5"/>
  <c r="H136" i="5"/>
  <c r="I72" i="5"/>
  <c r="H2031" i="5"/>
  <c r="F2031" i="5"/>
  <c r="R2031" i="5"/>
  <c r="J1431" i="5"/>
  <c r="H1431" i="5"/>
  <c r="S464" i="5"/>
  <c r="S236" i="5"/>
  <c r="G331" i="5"/>
  <c r="R175" i="5"/>
  <c r="H432" i="5"/>
  <c r="G383" i="5"/>
  <c r="G511" i="5"/>
  <c r="G175" i="5"/>
  <c r="J1686" i="5"/>
  <c r="S858" i="5"/>
  <c r="S668" i="5"/>
  <c r="F368" i="5"/>
  <c r="R488" i="5"/>
  <c r="G432" i="5"/>
  <c r="F343" i="5"/>
  <c r="H1696" i="5"/>
  <c r="R1043" i="5"/>
  <c r="H907" i="5"/>
  <c r="R343" i="5"/>
  <c r="R1283" i="5"/>
  <c r="G1283" i="5"/>
  <c r="G1251" i="5"/>
  <c r="H1251" i="5"/>
  <c r="S1362" i="5"/>
  <c r="H798" i="5"/>
  <c r="R78" i="5"/>
  <c r="R118" i="5"/>
  <c r="F142" i="5"/>
  <c r="R182" i="5"/>
  <c r="H952" i="5"/>
  <c r="F120" i="5"/>
  <c r="H526" i="5"/>
  <c r="F1166" i="5"/>
  <c r="J1182" i="5"/>
  <c r="I771" i="5"/>
  <c r="H1671" i="5"/>
  <c r="S1922" i="5"/>
  <c r="S1741" i="5"/>
  <c r="I1639" i="5"/>
  <c r="H1575" i="5"/>
  <c r="S1833" i="5"/>
  <c r="S1367" i="5"/>
  <c r="J1376" i="5"/>
  <c r="S692" i="5"/>
  <c r="F78" i="5"/>
  <c r="F118" i="5"/>
  <c r="F182" i="5"/>
  <c r="J824" i="5"/>
  <c r="H984" i="5"/>
  <c r="I120" i="5"/>
  <c r="H1182" i="5"/>
  <c r="F319" i="5"/>
  <c r="G1671" i="5"/>
  <c r="H1639" i="5"/>
  <c r="I1511" i="5"/>
  <c r="H1376" i="5"/>
  <c r="J182" i="5"/>
  <c r="H96" i="5"/>
  <c r="R1671" i="5"/>
  <c r="I1371" i="5"/>
  <c r="F294" i="5"/>
  <c r="R747" i="5"/>
  <c r="S517" i="5"/>
  <c r="J1030" i="5"/>
  <c r="I2279" i="5"/>
  <c r="G2031" i="5"/>
  <c r="R2048" i="5"/>
  <c r="G679" i="5"/>
  <c r="R2415" i="5"/>
  <c r="G711" i="5"/>
  <c r="J1528" i="5"/>
  <c r="J2063" i="5"/>
  <c r="R1279" i="5"/>
  <c r="H283" i="5"/>
  <c r="G635" i="5"/>
  <c r="R720" i="5"/>
  <c r="R711" i="5"/>
  <c r="J679" i="5"/>
  <c r="G2415" i="5"/>
  <c r="F1424" i="5"/>
  <c r="G1424" i="5"/>
  <c r="I743" i="5"/>
  <c r="I711" i="5"/>
  <c r="R1528" i="5"/>
  <c r="F600" i="5"/>
  <c r="J1215" i="5"/>
  <c r="F635" i="5"/>
  <c r="I2286" i="5"/>
  <c r="R679" i="5"/>
  <c r="G1592" i="5"/>
  <c r="F743" i="5"/>
  <c r="G1550" i="5"/>
  <c r="R1592" i="5"/>
  <c r="G1472" i="5"/>
  <c r="H711" i="5"/>
  <c r="I395" i="5"/>
  <c r="R2063" i="5"/>
  <c r="J600" i="5"/>
  <c r="J635" i="5"/>
  <c r="F2415" i="5"/>
  <c r="F2413" i="5"/>
  <c r="H2415" i="5"/>
  <c r="I1424" i="5"/>
  <c r="H640" i="5"/>
  <c r="R640" i="5"/>
  <c r="H2063" i="5"/>
  <c r="H1183" i="5"/>
  <c r="G230" i="5"/>
  <c r="R395" i="5"/>
  <c r="J1424" i="5"/>
  <c r="G816" i="5"/>
  <c r="I600" i="5"/>
  <c r="F1183" i="5"/>
  <c r="J1247" i="5"/>
  <c r="F711" i="5"/>
  <c r="J2039" i="5"/>
  <c r="G2048" i="5"/>
  <c r="J640" i="5"/>
  <c r="R600" i="5"/>
  <c r="I2344" i="5"/>
  <c r="R2344" i="5"/>
  <c r="G2344" i="5"/>
  <c r="J2344" i="5"/>
  <c r="F2344" i="5"/>
  <c r="H2344" i="5"/>
  <c r="S198" i="5"/>
  <c r="S220" i="5"/>
  <c r="S313" i="5"/>
  <c r="H366" i="5"/>
  <c r="I366" i="5"/>
  <c r="F366" i="5"/>
  <c r="G366" i="5"/>
  <c r="R366" i="5"/>
  <c r="S440" i="5"/>
  <c r="S502" i="5"/>
  <c r="S522" i="5"/>
  <c r="S565" i="5"/>
  <c r="S600" i="5"/>
  <c r="S618" i="5"/>
  <c r="S636" i="5"/>
  <c r="S677" i="5"/>
  <c r="S807" i="5"/>
  <c r="J995" i="5"/>
  <c r="F995" i="5"/>
  <c r="G995" i="5"/>
  <c r="S1034" i="5"/>
  <c r="I1059" i="5"/>
  <c r="G1059" i="5"/>
  <c r="J1059" i="5"/>
  <c r="F1059" i="5"/>
  <c r="S1289" i="5"/>
  <c r="S1400" i="5"/>
  <c r="S1417" i="5"/>
  <c r="S1446" i="5"/>
  <c r="S1476" i="5"/>
  <c r="J1527" i="5"/>
  <c r="I1527" i="5"/>
  <c r="S1572" i="5"/>
  <c r="F1655" i="5"/>
  <c r="H1655" i="5"/>
  <c r="F1727" i="5"/>
  <c r="R1727" i="5"/>
  <c r="H1727" i="5"/>
  <c r="G1835" i="5"/>
  <c r="F1835" i="5"/>
  <c r="R1835" i="5"/>
  <c r="H1835" i="5"/>
  <c r="F95" i="5"/>
  <c r="R2151" i="5"/>
  <c r="I2151" i="5"/>
  <c r="H2151" i="5"/>
  <c r="F2151" i="5"/>
  <c r="G127" i="5"/>
  <c r="I127" i="5"/>
  <c r="R127" i="5"/>
  <c r="H127" i="5"/>
  <c r="F191" i="5"/>
  <c r="R191" i="5"/>
  <c r="I191" i="5"/>
  <c r="S204" i="5"/>
  <c r="H299" i="5"/>
  <c r="F299" i="5"/>
  <c r="G299" i="5"/>
  <c r="I299" i="5"/>
  <c r="R299" i="5"/>
  <c r="F355" i="5"/>
  <c r="H355" i="5"/>
  <c r="I355" i="5"/>
  <c r="G355" i="5"/>
  <c r="S381" i="5"/>
  <c r="S408" i="5"/>
  <c r="J1312" i="5"/>
  <c r="I1312" i="5"/>
  <c r="S1439" i="5"/>
  <c r="S1468" i="5"/>
  <c r="S1534" i="5"/>
  <c r="S1566" i="5"/>
  <c r="S1630" i="5"/>
  <c r="S612" i="5"/>
  <c r="G75" i="5"/>
  <c r="F75" i="5"/>
  <c r="R75" i="5"/>
  <c r="I75" i="5"/>
  <c r="I239" i="5"/>
  <c r="F239" i="5"/>
  <c r="H239" i="5"/>
  <c r="S280" i="5"/>
  <c r="S349" i="5"/>
  <c r="S374" i="5"/>
  <c r="S400" i="5"/>
  <c r="S428" i="5"/>
  <c r="S448" i="5"/>
  <c r="S468" i="5"/>
  <c r="G495" i="5"/>
  <c r="R495" i="5"/>
  <c r="H495" i="5"/>
  <c r="S642" i="5"/>
  <c r="S700" i="5"/>
  <c r="S735" i="5"/>
  <c r="S1072" i="5"/>
  <c r="R1088" i="5"/>
  <c r="G1160" i="5"/>
  <c r="I1160" i="5"/>
  <c r="S1189" i="5"/>
  <c r="S1460" i="5"/>
  <c r="S1508" i="5"/>
  <c r="S1636" i="5"/>
  <c r="F2463" i="5"/>
  <c r="R2463" i="5"/>
  <c r="J2463" i="5"/>
  <c r="G2463" i="5"/>
  <c r="I2463" i="5"/>
  <c r="H2267" i="5"/>
  <c r="R2267" i="5"/>
  <c r="F2267" i="5"/>
  <c r="G2267" i="5"/>
  <c r="J2267" i="5"/>
  <c r="I2267" i="5"/>
  <c r="S134" i="5"/>
  <c r="S233" i="5"/>
  <c r="H287" i="5"/>
  <c r="R287" i="5"/>
  <c r="F287" i="5"/>
  <c r="S306" i="5"/>
  <c r="S361" i="5"/>
  <c r="S416" i="5"/>
  <c r="S509" i="5"/>
  <c r="R559" i="5"/>
  <c r="F559" i="5"/>
  <c r="G559" i="5"/>
  <c r="I559" i="5"/>
  <c r="S671" i="5"/>
  <c r="S741" i="5"/>
  <c r="S774" i="5"/>
  <c r="S800" i="5"/>
  <c r="S834" i="5"/>
  <c r="S1008" i="5"/>
  <c r="S1066" i="5"/>
  <c r="S1104" i="5"/>
  <c r="R1139" i="5"/>
  <c r="G1139" i="5"/>
  <c r="H1139" i="5"/>
  <c r="F1139" i="5"/>
  <c r="R1144" i="5"/>
  <c r="I1144" i="5"/>
  <c r="H1144" i="5"/>
  <c r="G1144" i="5"/>
  <c r="J1144" i="5"/>
  <c r="G1224" i="5"/>
  <c r="H1224" i="5"/>
  <c r="I1224" i="5"/>
  <c r="J1224" i="5"/>
  <c r="G1384" i="5"/>
  <c r="I1384" i="5"/>
  <c r="F1384" i="5"/>
  <c r="I1559" i="5"/>
  <c r="R1559" i="5"/>
  <c r="S1598" i="5"/>
  <c r="S1649" i="5"/>
  <c r="S1694" i="5"/>
  <c r="H1790" i="5"/>
  <c r="G1790" i="5"/>
  <c r="S1808" i="5"/>
  <c r="G69" i="5"/>
  <c r="F69" i="5"/>
  <c r="H69" i="5"/>
  <c r="I69" i="5"/>
  <c r="R355" i="5"/>
  <c r="F127" i="5"/>
  <c r="R727" i="5"/>
  <c r="G695" i="5"/>
  <c r="J814" i="5"/>
  <c r="I814" i="5"/>
  <c r="H814" i="5"/>
  <c r="G814" i="5"/>
  <c r="R814" i="5"/>
  <c r="S919" i="5"/>
  <c r="S970" i="5"/>
  <c r="S1002" i="5"/>
  <c r="H1027" i="5"/>
  <c r="I1027" i="5"/>
  <c r="F1027" i="5"/>
  <c r="J1027" i="5"/>
  <c r="G1027" i="5"/>
  <c r="R1027" i="5"/>
  <c r="J1078" i="5"/>
  <c r="F1078" i="5"/>
  <c r="H1078" i="5"/>
  <c r="I1078" i="5"/>
  <c r="S1217" i="5"/>
  <c r="S1484" i="5"/>
  <c r="S1865" i="5"/>
  <c r="F1943" i="5"/>
  <c r="G1943" i="5"/>
  <c r="I1943" i="5"/>
  <c r="S2448" i="5"/>
  <c r="F2327" i="5"/>
  <c r="R2327" i="5"/>
  <c r="I2420" i="5"/>
  <c r="G2125" i="5"/>
  <c r="F524" i="5"/>
  <c r="H524" i="5"/>
  <c r="H1460" i="5"/>
  <c r="J681" i="5"/>
  <c r="G2013" i="5"/>
  <c r="J1605" i="5"/>
  <c r="F996" i="5"/>
  <c r="G428" i="5"/>
  <c r="I2327" i="5"/>
  <c r="F1460" i="5"/>
  <c r="F181" i="5"/>
  <c r="I273" i="5"/>
  <c r="H468" i="5"/>
  <c r="H181" i="5"/>
  <c r="J2284" i="5"/>
  <c r="H2283" i="5"/>
  <c r="I636" i="5"/>
  <c r="R823" i="5"/>
  <c r="I2094" i="5"/>
  <c r="G2183" i="5"/>
  <c r="H2183" i="5"/>
  <c r="J2183" i="5"/>
  <c r="I2183" i="5"/>
  <c r="G2152" i="5"/>
  <c r="I2152" i="5"/>
  <c r="H2152" i="5"/>
  <c r="H2131" i="5"/>
  <c r="F2131" i="5"/>
  <c r="I996" i="5"/>
  <c r="J996" i="5"/>
  <c r="G1460" i="5"/>
  <c r="H1044" i="5"/>
  <c r="S2440" i="5"/>
  <c r="G2094" i="5"/>
  <c r="G468" i="5"/>
  <c r="I468" i="5"/>
  <c r="J636" i="5"/>
  <c r="R181" i="5"/>
  <c r="H2284" i="5"/>
  <c r="F2283" i="5"/>
  <c r="R1893" i="5"/>
  <c r="R636" i="5"/>
  <c r="J932" i="5"/>
  <c r="G2464" i="5"/>
  <c r="H1893" i="5"/>
  <c r="S1009" i="5"/>
  <c r="G190" i="5"/>
  <c r="R190" i="5"/>
  <c r="G168" i="5"/>
  <c r="F168" i="5"/>
  <c r="R168" i="5"/>
  <c r="G126" i="5"/>
  <c r="R126" i="5"/>
  <c r="H126" i="5"/>
  <c r="G2271" i="5"/>
  <c r="R2271" i="5"/>
  <c r="R2397" i="5"/>
  <c r="G1893" i="5"/>
  <c r="F391" i="5"/>
  <c r="F2071" i="5"/>
  <c r="G2071" i="5"/>
  <c r="S192" i="5"/>
  <c r="S205" i="5"/>
  <c r="S234" i="5"/>
  <c r="S247" i="5"/>
  <c r="S255" i="5"/>
  <c r="S294" i="5"/>
  <c r="S314" i="5"/>
  <c r="S322" i="5"/>
  <c r="S362" i="5"/>
  <c r="S367" i="5"/>
  <c r="G435" i="5"/>
  <c r="I435" i="5"/>
  <c r="S441" i="5"/>
  <c r="S490" i="5"/>
  <c r="S590" i="5"/>
  <c r="G595" i="5"/>
  <c r="R595" i="5"/>
  <c r="S666" i="5"/>
  <c r="S689" i="5"/>
  <c r="S808" i="5"/>
  <c r="S945" i="5"/>
  <c r="F983" i="5"/>
  <c r="G983" i="5"/>
  <c r="J983" i="5"/>
  <c r="I983" i="5"/>
  <c r="S996" i="5"/>
  <c r="S1041" i="5"/>
  <c r="J1047" i="5"/>
  <c r="G1047" i="5"/>
  <c r="S1054" i="5"/>
  <c r="S1089" i="5"/>
  <c r="G1120" i="5"/>
  <c r="R1120" i="5"/>
  <c r="H1120" i="5"/>
  <c r="F1135" i="5"/>
  <c r="J1150" i="5"/>
  <c r="I1150" i="5"/>
  <c r="G1150" i="5"/>
  <c r="S1161" i="5"/>
  <c r="R1168" i="5"/>
  <c r="G1168" i="5"/>
  <c r="S1247" i="5"/>
  <c r="S1313" i="5"/>
  <c r="S1325" i="5"/>
  <c r="J1336" i="5"/>
  <c r="G1336" i="5"/>
  <c r="R1336" i="5"/>
  <c r="S1360" i="5"/>
  <c r="H1400" i="5"/>
  <c r="J1400" i="5"/>
  <c r="R1400" i="5"/>
  <c r="S1461" i="5"/>
  <c r="F1859" i="5"/>
  <c r="I1859" i="5"/>
  <c r="S2169" i="5"/>
  <c r="S2238" i="5"/>
  <c r="S2424" i="5"/>
  <c r="H1869" i="5"/>
  <c r="H2257" i="5"/>
  <c r="S2376" i="5"/>
  <c r="J2327" i="5"/>
  <c r="F1044" i="5"/>
  <c r="R1869" i="5"/>
  <c r="G121" i="5"/>
  <c r="H636" i="5"/>
  <c r="R2283" i="5"/>
  <c r="H1269" i="5"/>
  <c r="S240" i="5"/>
  <c r="I581" i="5"/>
  <c r="S2071" i="5"/>
  <c r="J2272" i="5"/>
  <c r="H927" i="5"/>
  <c r="H819" i="5"/>
  <c r="F819" i="5"/>
  <c r="G491" i="5"/>
  <c r="H491" i="5"/>
  <c r="R491" i="5"/>
  <c r="J491" i="5"/>
  <c r="G307" i="5"/>
  <c r="H307" i="5"/>
  <c r="H347" i="5"/>
  <c r="R347" i="5"/>
  <c r="H2375" i="5"/>
  <c r="F2375" i="5"/>
  <c r="R2375" i="5"/>
  <c r="J2375" i="5"/>
  <c r="G2375" i="5"/>
  <c r="S2110" i="5"/>
  <c r="S2321" i="5"/>
  <c r="S2384" i="5"/>
  <c r="S2416" i="5"/>
  <c r="R236" i="5"/>
  <c r="S2488" i="5"/>
  <c r="F636" i="5"/>
  <c r="J1044" i="5"/>
  <c r="I1893" i="5"/>
  <c r="H2359" i="5"/>
  <c r="J2359" i="5"/>
  <c r="J2283" i="5"/>
  <c r="H2382" i="5"/>
  <c r="H1016" i="5"/>
  <c r="I1016" i="5"/>
  <c r="R1016" i="5"/>
  <c r="F974" i="5"/>
  <c r="R974" i="5"/>
  <c r="H974" i="5"/>
  <c r="I520" i="5"/>
  <c r="G1703" i="5"/>
  <c r="H1768" i="5"/>
  <c r="F1768" i="5"/>
  <c r="S2231" i="5"/>
  <c r="H2397" i="5"/>
  <c r="G2397" i="5"/>
  <c r="G2327" i="5"/>
  <c r="G524" i="5"/>
  <c r="H1859" i="5"/>
  <c r="S2162" i="5"/>
  <c r="R468" i="5"/>
  <c r="J2397" i="5"/>
  <c r="G1269" i="5"/>
  <c r="G1869" i="5"/>
  <c r="F1431" i="5"/>
  <c r="R1431" i="5"/>
  <c r="H403" i="5"/>
  <c r="G403" i="5"/>
  <c r="I2013" i="5"/>
  <c r="H2013" i="5"/>
  <c r="R1460" i="5"/>
  <c r="I1460" i="5"/>
  <c r="F749" i="5"/>
  <c r="H749" i="5"/>
  <c r="I749" i="5"/>
  <c r="R428" i="5"/>
  <c r="I428" i="5"/>
  <c r="H428" i="5"/>
  <c r="F428" i="5"/>
  <c r="I2283" i="5"/>
  <c r="H2039" i="5"/>
  <c r="I2039" i="5"/>
  <c r="G2039" i="5"/>
  <c r="R2039" i="5"/>
  <c r="G2063" i="5"/>
  <c r="F2063" i="5"/>
  <c r="H1662" i="5"/>
  <c r="J731" i="5"/>
  <c r="G2413" i="5"/>
  <c r="I998" i="5"/>
  <c r="F280" i="5"/>
  <c r="J1616" i="5"/>
  <c r="R699" i="5"/>
  <c r="I936" i="5"/>
  <c r="J699" i="5"/>
  <c r="H280" i="5"/>
  <c r="J2413" i="5"/>
  <c r="R2360" i="5"/>
  <c r="H2360" i="5"/>
  <c r="F1662" i="5"/>
  <c r="G342" i="5"/>
  <c r="H699" i="5"/>
  <c r="H998" i="5"/>
  <c r="I280" i="5"/>
  <c r="R1552" i="5"/>
  <c r="R936" i="5"/>
  <c r="G699" i="5"/>
  <c r="I1662" i="5"/>
  <c r="H936" i="5"/>
  <c r="I408" i="5"/>
  <c r="F942" i="5"/>
  <c r="G936" i="5"/>
  <c r="F699" i="5"/>
  <c r="I1459" i="5"/>
  <c r="J998" i="5"/>
  <c r="F1040" i="5"/>
  <c r="J2407" i="5"/>
  <c r="I2360" i="5"/>
  <c r="H1552" i="5"/>
  <c r="J667" i="5"/>
  <c r="F998" i="5"/>
  <c r="F1552" i="5"/>
  <c r="H624" i="5"/>
  <c r="J1263" i="5"/>
  <c r="J936" i="5"/>
  <c r="G1552" i="5"/>
  <c r="H584" i="5"/>
  <c r="R2187" i="5"/>
  <c r="H1294" i="5"/>
  <c r="F1558" i="5"/>
  <c r="F2171" i="5"/>
  <c r="H2187" i="5"/>
  <c r="G942" i="5"/>
  <c r="I1622" i="5"/>
  <c r="R1103" i="5"/>
  <c r="R264" i="5"/>
  <c r="G264" i="5"/>
  <c r="S312" i="5"/>
  <c r="G2056" i="5"/>
  <c r="F2056" i="5"/>
  <c r="I2056" i="5"/>
  <c r="R2480" i="5"/>
  <c r="F399" i="5"/>
  <c r="F1319" i="5"/>
  <c r="I760" i="5"/>
  <c r="I1219" i="5"/>
  <c r="G1459" i="5"/>
  <c r="H2271" i="5"/>
  <c r="R2171" i="5"/>
  <c r="F2152" i="5"/>
  <c r="H1656" i="5"/>
  <c r="G1255" i="5"/>
  <c r="F1656" i="5"/>
  <c r="H1622" i="5"/>
  <c r="F1459" i="5"/>
  <c r="H2171" i="5"/>
  <c r="G1894" i="5"/>
  <c r="F1894" i="5"/>
  <c r="I1463" i="5"/>
  <c r="J1656" i="5"/>
  <c r="F1800" i="5"/>
  <c r="R1459" i="5"/>
  <c r="I2187" i="5"/>
  <c r="H1800" i="5"/>
  <c r="F264" i="5"/>
  <c r="R1600" i="5"/>
  <c r="G2407" i="5"/>
  <c r="H1287" i="5"/>
  <c r="G2366" i="5"/>
  <c r="I1800" i="5"/>
  <c r="J1496" i="5"/>
  <c r="H1459" i="5"/>
  <c r="R1894" i="5"/>
  <c r="J1894" i="5"/>
  <c r="J1600" i="5"/>
  <c r="F2407" i="5"/>
  <c r="I1656" i="5"/>
  <c r="H264" i="5"/>
  <c r="R2407" i="5"/>
  <c r="G1558" i="5"/>
  <c r="G1536" i="5"/>
  <c r="J1800" i="5"/>
  <c r="R848" i="5"/>
  <c r="J760" i="5"/>
  <c r="R454" i="5"/>
  <c r="R20" i="5"/>
  <c r="G2187" i="5"/>
  <c r="F2271" i="5"/>
  <c r="F491" i="5"/>
  <c r="J2171" i="5"/>
  <c r="J2187" i="5"/>
  <c r="I1894" i="5"/>
  <c r="R1558" i="5"/>
  <c r="I1600" i="5"/>
  <c r="H1600" i="5"/>
  <c r="J1536" i="5"/>
  <c r="I2171" i="5"/>
  <c r="G839" i="5"/>
  <c r="H839" i="5"/>
  <c r="J1235" i="5"/>
  <c r="H111" i="5"/>
  <c r="R270" i="5"/>
  <c r="H568" i="5"/>
  <c r="G763" i="5"/>
  <c r="H763" i="5"/>
  <c r="I763" i="5"/>
  <c r="F763" i="5"/>
  <c r="G2151" i="5"/>
  <c r="J2151" i="5"/>
  <c r="I1824" i="5"/>
  <c r="I1696" i="5"/>
  <c r="R1696" i="5"/>
  <c r="R872" i="5"/>
  <c r="J872" i="5"/>
  <c r="I1451" i="5"/>
  <c r="J1451" i="5"/>
  <c r="R1451" i="5"/>
  <c r="F1451" i="5"/>
  <c r="H1451" i="5"/>
  <c r="R483" i="5"/>
  <c r="H271" i="5"/>
  <c r="J2363" i="5"/>
  <c r="H2363" i="5"/>
  <c r="I2363" i="5"/>
  <c r="G2363" i="5"/>
  <c r="F2363" i="5"/>
  <c r="R2195" i="5"/>
  <c r="J2195" i="5"/>
  <c r="F2195" i="5"/>
  <c r="I463" i="5"/>
  <c r="R568" i="5"/>
  <c r="J1495" i="5"/>
  <c r="G111" i="5"/>
  <c r="F223" i="5"/>
  <c r="I1886" i="5"/>
  <c r="G158" i="5"/>
  <c r="F158" i="5"/>
  <c r="H158" i="5"/>
  <c r="G94" i="5"/>
  <c r="F94" i="5"/>
  <c r="R94" i="5"/>
  <c r="H94" i="5"/>
  <c r="R32" i="5"/>
  <c r="R2430" i="5"/>
  <c r="G2430" i="5"/>
  <c r="F2175" i="5"/>
  <c r="G2175" i="5"/>
  <c r="I798" i="5"/>
  <c r="J798" i="5"/>
  <c r="R855" i="5"/>
  <c r="H855" i="5"/>
  <c r="J855" i="5"/>
  <c r="G855" i="5"/>
  <c r="F855" i="5"/>
  <c r="G1166" i="5"/>
  <c r="I1166" i="5"/>
  <c r="H1166" i="5"/>
  <c r="J1166" i="5"/>
  <c r="H1014" i="5"/>
  <c r="R1014" i="5"/>
  <c r="H1171" i="5"/>
  <c r="H1824" i="5"/>
  <c r="H1495" i="5"/>
  <c r="G912" i="5"/>
  <c r="R912" i="5"/>
  <c r="I854" i="5"/>
  <c r="G854" i="5"/>
  <c r="F854" i="5"/>
  <c r="J854" i="5"/>
  <c r="I231" i="5"/>
  <c r="H231" i="5"/>
  <c r="R231" i="5"/>
  <c r="F231" i="5"/>
  <c r="F1014" i="5"/>
  <c r="G422" i="5"/>
  <c r="J422" i="5"/>
  <c r="I422" i="5"/>
  <c r="F422" i="5"/>
  <c r="H422" i="5"/>
  <c r="G2235" i="5"/>
  <c r="R2235" i="5"/>
  <c r="I2099" i="5"/>
  <c r="F2099" i="5"/>
  <c r="G1886" i="5"/>
  <c r="J1886" i="5"/>
  <c r="H1886" i="5"/>
  <c r="H2238" i="5"/>
  <c r="G2238" i="5"/>
  <c r="G1847" i="5"/>
  <c r="I1847" i="5"/>
  <c r="R1847" i="5"/>
  <c r="H1847" i="5"/>
  <c r="H1206" i="5"/>
  <c r="F1206" i="5"/>
  <c r="I1206" i="5"/>
  <c r="R1206" i="5"/>
  <c r="G1206" i="5"/>
  <c r="I1111" i="5"/>
  <c r="R1111" i="5"/>
  <c r="G1014" i="5"/>
  <c r="J1824" i="5"/>
  <c r="H1056" i="5"/>
  <c r="F1171" i="5"/>
  <c r="G1824" i="5"/>
  <c r="G1495" i="5"/>
  <c r="R363" i="5"/>
  <c r="F431" i="5"/>
  <c r="J1206" i="5"/>
  <c r="J1502" i="5"/>
  <c r="I342" i="5"/>
  <c r="H731" i="5"/>
  <c r="I731" i="5"/>
  <c r="F992" i="5"/>
  <c r="J1847" i="5"/>
  <c r="I400" i="5"/>
  <c r="J400" i="5"/>
  <c r="F400" i="5"/>
  <c r="G400" i="5"/>
  <c r="J1096" i="5"/>
  <c r="I1011" i="5"/>
  <c r="F830" i="5"/>
  <c r="S895" i="5"/>
  <c r="F1639" i="5"/>
  <c r="J1011" i="5"/>
  <c r="S1464" i="5"/>
  <c r="G1096" i="5"/>
  <c r="S1164" i="5"/>
  <c r="G720" i="5"/>
  <c r="I830" i="5"/>
  <c r="H1011" i="5"/>
  <c r="J830" i="5"/>
  <c r="S791" i="5"/>
  <c r="G1075" i="5"/>
  <c r="R1376" i="5"/>
  <c r="S1292" i="5"/>
  <c r="S1228" i="5"/>
  <c r="S1397" i="5"/>
  <c r="H1080" i="5"/>
  <c r="S1274" i="5"/>
  <c r="S1214" i="5"/>
  <c r="S999" i="5"/>
  <c r="G603" i="5"/>
  <c r="S2028" i="5"/>
  <c r="S1588" i="5"/>
  <c r="S1152" i="5"/>
  <c r="F1904" i="5"/>
  <c r="S1518" i="5"/>
  <c r="G1080" i="5"/>
  <c r="J1371" i="5"/>
  <c r="S1421" i="5"/>
  <c r="R1080" i="5"/>
  <c r="I1043" i="5"/>
  <c r="S1063" i="5"/>
  <c r="I720" i="5"/>
  <c r="F531" i="5"/>
  <c r="J1904" i="5"/>
  <c r="R1371" i="5"/>
  <c r="S1449" i="5"/>
  <c r="S1327" i="5"/>
  <c r="S1207" i="5"/>
  <c r="I1075" i="5"/>
  <c r="H1043" i="5"/>
  <c r="J1671" i="5"/>
  <c r="F1376" i="5"/>
  <c r="S1646" i="5"/>
  <c r="R1851" i="5"/>
  <c r="S1351" i="5"/>
  <c r="R1011" i="5"/>
  <c r="G1851" i="5"/>
  <c r="R1075" i="5"/>
  <c r="J907" i="5"/>
  <c r="J2405" i="5"/>
  <c r="G2405" i="5"/>
  <c r="H1520" i="5"/>
  <c r="R982" i="5"/>
  <c r="J1219" i="5"/>
  <c r="R779" i="5"/>
  <c r="F533" i="5"/>
  <c r="S2447" i="5"/>
  <c r="J1046" i="5"/>
  <c r="J1007" i="5"/>
  <c r="I134" i="5"/>
  <c r="F198" i="5"/>
  <c r="F912" i="5"/>
  <c r="G1315" i="5"/>
  <c r="H112" i="5"/>
  <c r="R176" i="5"/>
  <c r="F2483" i="5"/>
  <c r="I2175" i="5"/>
  <c r="G1584" i="5"/>
  <c r="J982" i="5"/>
  <c r="J1283" i="5"/>
  <c r="S1245" i="5"/>
  <c r="S1209" i="5"/>
  <c r="S1610" i="5"/>
  <c r="S641" i="5"/>
  <c r="F256" i="5"/>
  <c r="I2405" i="5"/>
  <c r="R256" i="5"/>
  <c r="G2427" i="5"/>
  <c r="H552" i="5"/>
  <c r="F1456" i="5"/>
  <c r="G1456" i="5"/>
  <c r="S2304" i="5"/>
  <c r="G1613" i="5"/>
  <c r="J912" i="5"/>
  <c r="R112" i="5"/>
  <c r="F176" i="5"/>
  <c r="J1251" i="5"/>
  <c r="R471" i="5"/>
  <c r="H2430" i="5"/>
  <c r="J2422" i="5"/>
  <c r="F1075" i="5"/>
  <c r="S928" i="5"/>
  <c r="J531" i="5"/>
  <c r="F1584" i="5"/>
  <c r="G384" i="5"/>
  <c r="R1476" i="5"/>
  <c r="H1264" i="5"/>
  <c r="I198" i="5"/>
  <c r="R1542" i="5"/>
  <c r="J1315" i="5"/>
  <c r="F982" i="5"/>
  <c r="G1503" i="5"/>
  <c r="I2246" i="5"/>
  <c r="H2367" i="5"/>
  <c r="G895" i="5"/>
  <c r="I2427" i="5"/>
  <c r="I1672" i="5"/>
  <c r="I1456" i="5"/>
  <c r="F2427" i="5"/>
  <c r="R1456" i="5"/>
  <c r="F1294" i="5"/>
  <c r="S1767" i="5"/>
  <c r="H2405" i="5"/>
  <c r="J1456" i="5"/>
  <c r="I1315" i="5"/>
  <c r="I1294" i="5"/>
  <c r="R1503" i="5"/>
  <c r="G1427" i="5"/>
  <c r="J2483" i="5"/>
  <c r="I1703" i="5"/>
  <c r="J1703" i="5"/>
  <c r="S954" i="5"/>
  <c r="H2432" i="5"/>
  <c r="R30" i="5"/>
  <c r="I912" i="5"/>
  <c r="J504" i="5"/>
  <c r="H1503" i="5"/>
  <c r="J1427" i="5"/>
  <c r="I552" i="5"/>
  <c r="R1584" i="5"/>
  <c r="R552" i="5"/>
  <c r="H1456" i="5"/>
  <c r="H1711" i="5"/>
  <c r="R1294" i="5"/>
  <c r="I1046" i="5"/>
  <c r="J2427" i="5"/>
  <c r="I1584" i="5"/>
  <c r="H982" i="5"/>
  <c r="I982" i="5"/>
  <c r="J1103" i="5"/>
  <c r="F1368" i="5"/>
  <c r="G1294" i="5"/>
  <c r="F139" i="5"/>
  <c r="R134" i="5"/>
  <c r="H912" i="5"/>
  <c r="F1847" i="5"/>
  <c r="I1427" i="5"/>
  <c r="J552" i="5"/>
  <c r="G552" i="5"/>
  <c r="H256" i="5"/>
  <c r="J2292" i="5"/>
  <c r="F2367" i="5"/>
  <c r="F134" i="5"/>
  <c r="F235" i="5"/>
  <c r="F2115" i="5"/>
  <c r="J2246" i="5"/>
  <c r="J2024" i="5"/>
  <c r="I2024" i="5"/>
  <c r="G2024" i="5"/>
  <c r="R319" i="5"/>
  <c r="G319" i="5"/>
  <c r="I319" i="5"/>
  <c r="J1222" i="5"/>
  <c r="I1222" i="5"/>
  <c r="R839" i="5"/>
  <c r="F839" i="5"/>
  <c r="I839" i="5"/>
  <c r="J839" i="5"/>
  <c r="F811" i="5"/>
  <c r="I811" i="5"/>
  <c r="G1214" i="5"/>
  <c r="R1214" i="5"/>
  <c r="I1214" i="5"/>
  <c r="R1230" i="5"/>
  <c r="I1230" i="5"/>
  <c r="F1230" i="5"/>
  <c r="G1230" i="5"/>
  <c r="H1230" i="5"/>
  <c r="J1343" i="5"/>
  <c r="G1343" i="5"/>
  <c r="H1403" i="5"/>
  <c r="I1403" i="5"/>
  <c r="R1403" i="5"/>
  <c r="F2182" i="5"/>
  <c r="I403" i="5"/>
  <c r="J403" i="5"/>
  <c r="R403" i="5"/>
  <c r="F403" i="5"/>
  <c r="R2356" i="5"/>
  <c r="F2356" i="5"/>
  <c r="J2356" i="5"/>
  <c r="F1502" i="5"/>
  <c r="H1502" i="5"/>
  <c r="I1502" i="5"/>
  <c r="R1502" i="5"/>
  <c r="G1502" i="5"/>
  <c r="I1331" i="5"/>
  <c r="R1331" i="5"/>
  <c r="H1299" i="5"/>
  <c r="I1299" i="5"/>
  <c r="H536" i="5"/>
  <c r="R536" i="5"/>
  <c r="J476" i="5"/>
  <c r="R476" i="5"/>
  <c r="R416" i="5"/>
  <c r="H416" i="5"/>
  <c r="I416" i="5"/>
  <c r="G416" i="5"/>
  <c r="I352" i="5"/>
  <c r="R352" i="5"/>
  <c r="I288" i="5"/>
  <c r="R288" i="5"/>
  <c r="G414" i="5"/>
  <c r="J414" i="5"/>
  <c r="I414" i="5"/>
  <c r="F414" i="5"/>
  <c r="H414" i="5"/>
  <c r="I254" i="5"/>
  <c r="H254" i="5"/>
  <c r="G254" i="5"/>
  <c r="F254" i="5"/>
  <c r="G944" i="5"/>
  <c r="I944" i="5"/>
  <c r="G800" i="5"/>
  <c r="J800" i="5"/>
  <c r="R800" i="5"/>
  <c r="I800" i="5"/>
  <c r="H800" i="5"/>
  <c r="I739" i="5"/>
  <c r="J739" i="5"/>
  <c r="F739" i="5"/>
  <c r="G739" i="5"/>
  <c r="I707" i="5"/>
  <c r="F707" i="5"/>
  <c r="R707" i="5"/>
  <c r="I675" i="5"/>
  <c r="G675" i="5"/>
  <c r="J675" i="5"/>
  <c r="F675" i="5"/>
  <c r="R675" i="5"/>
  <c r="R2429" i="5"/>
  <c r="G2429" i="5"/>
  <c r="F1199" i="5"/>
  <c r="H1199" i="5"/>
  <c r="G576" i="5"/>
  <c r="R576" i="5"/>
  <c r="J576" i="5"/>
  <c r="G1568" i="5"/>
  <c r="H1568" i="5"/>
  <c r="R1568" i="5"/>
  <c r="I1568" i="5"/>
  <c r="G1526" i="5"/>
  <c r="R1526" i="5"/>
  <c r="H1688" i="5"/>
  <c r="I1688" i="5"/>
  <c r="G1688" i="5"/>
  <c r="R1688" i="5"/>
  <c r="F1688" i="5"/>
  <c r="I2431" i="5"/>
  <c r="F1630" i="5"/>
  <c r="H1630" i="5"/>
  <c r="R1608" i="5"/>
  <c r="J1566" i="5"/>
  <c r="R1566" i="5"/>
  <c r="I1566" i="5"/>
  <c r="R1056" i="5"/>
  <c r="I1056" i="5"/>
  <c r="G799" i="5"/>
  <c r="S688" i="5"/>
  <c r="I1171" i="5"/>
  <c r="J439" i="5"/>
  <c r="R2247" i="5"/>
  <c r="S1642" i="5"/>
  <c r="F126" i="5"/>
  <c r="I190" i="5"/>
  <c r="I1203" i="5"/>
  <c r="R307" i="5"/>
  <c r="H1159" i="5"/>
  <c r="R1475" i="5"/>
  <c r="H2099" i="5"/>
  <c r="R831" i="5"/>
  <c r="H611" i="5"/>
  <c r="R1203" i="5"/>
  <c r="R424" i="5"/>
  <c r="F1475" i="5"/>
  <c r="H104" i="5"/>
  <c r="H1203" i="5"/>
  <c r="J1171" i="5"/>
  <c r="J2235" i="5"/>
  <c r="H2086" i="5"/>
  <c r="R1635" i="5"/>
  <c r="I427" i="5"/>
  <c r="G1203" i="5"/>
  <c r="F1267" i="5"/>
  <c r="I1475" i="5"/>
  <c r="J831" i="5"/>
  <c r="S385" i="5"/>
  <c r="R24" i="5"/>
  <c r="I168" i="5"/>
  <c r="R1235" i="5"/>
  <c r="I2235" i="5"/>
  <c r="R2086" i="5"/>
  <c r="G2099" i="5"/>
  <c r="R1443" i="5"/>
  <c r="F1871" i="5"/>
  <c r="F421" i="5"/>
  <c r="J1203" i="5"/>
  <c r="G1264" i="5"/>
  <c r="S2431" i="5"/>
  <c r="G2222" i="5"/>
  <c r="R62" i="5"/>
  <c r="I126" i="5"/>
  <c r="H190" i="5"/>
  <c r="H992" i="5"/>
  <c r="R40" i="5"/>
  <c r="F104" i="5"/>
  <c r="H743" i="5"/>
  <c r="F2235" i="5"/>
  <c r="J2099" i="5"/>
  <c r="G347" i="5"/>
  <c r="J1443" i="5"/>
  <c r="S303" i="5"/>
  <c r="F190" i="5"/>
  <c r="H168" i="5"/>
  <c r="H2235" i="5"/>
  <c r="R1159" i="5"/>
  <c r="F347" i="5"/>
  <c r="R2255" i="5"/>
  <c r="I347" i="5"/>
  <c r="F2086" i="5"/>
  <c r="J2304" i="5"/>
  <c r="G2304" i="5"/>
  <c r="S956" i="5"/>
  <c r="S1001" i="5"/>
  <c r="R1007" i="5"/>
  <c r="G1007" i="5"/>
  <c r="S1065" i="5"/>
  <c r="R1071" i="5"/>
  <c r="I1071" i="5"/>
  <c r="H1103" i="5"/>
  <c r="G1103" i="5"/>
  <c r="S1181" i="5"/>
  <c r="R1264" i="5"/>
  <c r="J1264" i="5"/>
  <c r="S1452" i="5"/>
  <c r="S1520" i="5"/>
  <c r="H1539" i="5"/>
  <c r="F1539" i="5"/>
  <c r="J1539" i="5"/>
  <c r="S1648" i="5"/>
  <c r="S1693" i="5"/>
  <c r="S1727" i="5"/>
  <c r="S1896" i="5"/>
  <c r="H1911" i="5"/>
  <c r="R1911" i="5"/>
  <c r="J1911" i="5"/>
  <c r="S2161" i="5"/>
  <c r="S2168" i="5"/>
  <c r="J2174" i="5"/>
  <c r="H2174" i="5"/>
  <c r="S2188" i="5"/>
  <c r="S2216" i="5"/>
  <c r="S2245" i="5"/>
  <c r="S2367" i="5"/>
  <c r="S2423" i="5"/>
  <c r="R397" i="5"/>
  <c r="F397" i="5"/>
  <c r="I316" i="5"/>
  <c r="R316" i="5"/>
  <c r="G616" i="5"/>
  <c r="R616" i="5"/>
  <c r="I616" i="5"/>
  <c r="H616" i="5"/>
  <c r="J616" i="5"/>
  <c r="F616" i="5"/>
  <c r="I2287" i="5"/>
  <c r="H2191" i="5"/>
  <c r="J2191" i="5"/>
  <c r="H2182" i="5"/>
  <c r="R2182" i="5"/>
  <c r="R2044" i="5"/>
  <c r="I799" i="5"/>
  <c r="S528" i="5"/>
  <c r="R427" i="5"/>
  <c r="H421" i="5"/>
  <c r="R975" i="5"/>
  <c r="I1654" i="5"/>
  <c r="J1071" i="5"/>
  <c r="F1007" i="5"/>
  <c r="H1007" i="5"/>
  <c r="S1584" i="5"/>
  <c r="J1603" i="5"/>
  <c r="G784" i="5"/>
  <c r="H784" i="5"/>
  <c r="J784" i="5"/>
  <c r="R735" i="5"/>
  <c r="H735" i="5"/>
  <c r="R703" i="5"/>
  <c r="J671" i="5"/>
  <c r="F671" i="5"/>
  <c r="R446" i="5"/>
  <c r="J446" i="5"/>
  <c r="I446" i="5"/>
  <c r="F446" i="5"/>
  <c r="H446" i="5"/>
  <c r="R230" i="5"/>
  <c r="I230" i="5"/>
  <c r="F230" i="5"/>
  <c r="H230" i="5"/>
  <c r="J2219" i="5"/>
  <c r="R2219" i="5"/>
  <c r="G2219" i="5"/>
  <c r="S260" i="5"/>
  <c r="S386" i="5"/>
  <c r="J1054" i="5"/>
  <c r="G2044" i="5"/>
  <c r="G399" i="5"/>
  <c r="I2304" i="5"/>
  <c r="I2044" i="5"/>
  <c r="R799" i="5"/>
  <c r="G611" i="5"/>
  <c r="S606" i="5"/>
  <c r="J427" i="5"/>
  <c r="R421" i="5"/>
  <c r="H975" i="5"/>
  <c r="R1295" i="5"/>
  <c r="H1743" i="5"/>
  <c r="F1071" i="5"/>
  <c r="G2174" i="5"/>
  <c r="G1855" i="5"/>
  <c r="R1855" i="5"/>
  <c r="H1855" i="5"/>
  <c r="F1855" i="5"/>
  <c r="I1263" i="5"/>
  <c r="J2364" i="5"/>
  <c r="H2364" i="5"/>
  <c r="F2304" i="5"/>
  <c r="H2044" i="5"/>
  <c r="H2304" i="5"/>
  <c r="R611" i="5"/>
  <c r="G427" i="5"/>
  <c r="S415" i="5"/>
  <c r="J975" i="5"/>
  <c r="J1199" i="5"/>
  <c r="R439" i="5"/>
  <c r="G1743" i="5"/>
  <c r="J1743" i="5"/>
  <c r="S936" i="5"/>
  <c r="G943" i="5"/>
  <c r="F2219" i="5"/>
  <c r="J1979" i="5"/>
  <c r="I2011" i="5"/>
  <c r="G1912" i="5"/>
  <c r="H1912" i="5"/>
  <c r="I1479" i="5"/>
  <c r="R1479" i="5"/>
  <c r="G1479" i="5"/>
  <c r="G1467" i="5"/>
  <c r="R1467" i="5"/>
  <c r="F1467" i="5"/>
  <c r="F2044" i="5"/>
  <c r="J799" i="5"/>
  <c r="F427" i="5"/>
  <c r="S273" i="5"/>
  <c r="S570" i="5"/>
  <c r="G975" i="5"/>
  <c r="R139" i="5"/>
  <c r="J1654" i="5"/>
  <c r="F439" i="5"/>
  <c r="H219" i="5"/>
  <c r="F1654" i="5"/>
  <c r="R2191" i="5"/>
  <c r="S1968" i="5"/>
  <c r="H823" i="5"/>
  <c r="I823" i="5"/>
  <c r="J823" i="5"/>
  <c r="F823" i="5"/>
  <c r="G2364" i="5"/>
  <c r="H779" i="5"/>
  <c r="S806" i="5"/>
  <c r="S184" i="5"/>
  <c r="I611" i="5"/>
  <c r="J1327" i="5"/>
  <c r="H1295" i="5"/>
  <c r="R1654" i="5"/>
  <c r="H1654" i="5"/>
  <c r="F1270" i="5"/>
  <c r="I2191" i="5"/>
  <c r="J1855" i="5"/>
  <c r="I2182" i="5"/>
  <c r="H350" i="5"/>
  <c r="R262" i="5"/>
  <c r="G952" i="5"/>
  <c r="R952" i="5"/>
  <c r="I952" i="5"/>
  <c r="R902" i="5"/>
  <c r="H902" i="5"/>
  <c r="I507" i="5"/>
  <c r="G507" i="5"/>
  <c r="J507" i="5"/>
  <c r="F507" i="5"/>
  <c r="F1263" i="5"/>
  <c r="G779" i="5"/>
  <c r="H1263" i="5"/>
  <c r="I2364" i="5"/>
  <c r="R2304" i="5"/>
  <c r="F664" i="5"/>
  <c r="J779" i="5"/>
  <c r="F611" i="5"/>
  <c r="S474" i="5"/>
  <c r="G421" i="5"/>
  <c r="G139" i="5"/>
  <c r="J1231" i="5"/>
  <c r="H1327" i="5"/>
  <c r="J2182" i="5"/>
  <c r="H1071" i="5"/>
  <c r="S1514" i="5"/>
  <c r="H1479" i="5"/>
  <c r="I2051" i="5"/>
  <c r="G1699" i="5"/>
  <c r="H1699" i="5"/>
  <c r="F779" i="5"/>
  <c r="F2364" i="5"/>
  <c r="H427" i="5"/>
  <c r="S918" i="5"/>
  <c r="F799" i="5"/>
  <c r="I421" i="5"/>
  <c r="S752" i="5"/>
  <c r="S814" i="5"/>
  <c r="F219" i="5"/>
  <c r="R1231" i="5"/>
  <c r="G2182" i="5"/>
  <c r="G1071" i="5"/>
  <c r="R943" i="5"/>
  <c r="F584" i="5"/>
  <c r="R584" i="5"/>
  <c r="I584" i="5"/>
  <c r="G791" i="5"/>
  <c r="H791" i="5"/>
  <c r="R791" i="5"/>
  <c r="J1696" i="5"/>
  <c r="G715" i="5"/>
  <c r="I879" i="5"/>
  <c r="H1703" i="5"/>
  <c r="F1503" i="5"/>
  <c r="H2483" i="5"/>
  <c r="R1491" i="5"/>
  <c r="J2175" i="5"/>
  <c r="R1427" i="5"/>
  <c r="R2246" i="5"/>
  <c r="G1011" i="5"/>
  <c r="J1075" i="5"/>
  <c r="S557" i="5"/>
  <c r="S458" i="5"/>
  <c r="H1491" i="5"/>
  <c r="F1427" i="5"/>
  <c r="S505" i="5"/>
  <c r="F363" i="5"/>
  <c r="H747" i="5"/>
  <c r="H879" i="5"/>
  <c r="R1703" i="5"/>
  <c r="J1491" i="5"/>
  <c r="F2430" i="5"/>
  <c r="R2175" i="5"/>
  <c r="G2451" i="5"/>
  <c r="H1427" i="5"/>
  <c r="F1703" i="5"/>
  <c r="G2246" i="5"/>
  <c r="I2483" i="5"/>
  <c r="H2007" i="5"/>
  <c r="H567" i="5"/>
  <c r="I383" i="5"/>
  <c r="S425" i="5"/>
  <c r="S986" i="5"/>
  <c r="S697" i="5"/>
  <c r="H872" i="5"/>
  <c r="H120" i="5"/>
  <c r="F416" i="5"/>
  <c r="I536" i="5"/>
  <c r="F342" i="5"/>
  <c r="G683" i="5"/>
  <c r="G1491" i="5"/>
  <c r="J2430" i="5"/>
  <c r="H2115" i="5"/>
  <c r="J567" i="5"/>
  <c r="S317" i="5"/>
  <c r="S609" i="5"/>
  <c r="S1112" i="5"/>
  <c r="F776" i="5"/>
  <c r="R120" i="5"/>
  <c r="J416" i="5"/>
  <c r="F576" i="5"/>
  <c r="J683" i="5"/>
  <c r="I747" i="5"/>
  <c r="F879" i="5"/>
  <c r="J2367" i="5"/>
  <c r="F2422" i="5"/>
  <c r="H1863" i="5"/>
  <c r="R2367" i="5"/>
  <c r="F1999" i="5"/>
  <c r="S309" i="5"/>
  <c r="G363" i="5"/>
  <c r="R1436" i="5"/>
  <c r="F1436" i="5"/>
  <c r="H1436" i="5"/>
  <c r="I1436" i="5"/>
  <c r="G1327" i="5"/>
  <c r="R1327" i="5"/>
  <c r="F1327" i="5"/>
  <c r="J1295" i="5"/>
  <c r="F1295" i="5"/>
  <c r="G1263" i="5"/>
  <c r="I1231" i="5"/>
  <c r="H1231" i="5"/>
  <c r="G1199" i="5"/>
  <c r="I1199" i="5"/>
  <c r="R1199" i="5"/>
  <c r="G1167" i="5"/>
  <c r="F1167" i="5"/>
  <c r="J1167" i="5"/>
  <c r="I1167" i="5"/>
  <c r="R1167" i="5"/>
  <c r="H1167" i="5"/>
  <c r="G1032" i="5"/>
  <c r="H1032" i="5"/>
  <c r="J968" i="5"/>
  <c r="G968" i="5"/>
  <c r="I1723" i="5"/>
  <c r="R1723" i="5"/>
  <c r="H1723" i="5"/>
  <c r="G1723" i="5"/>
  <c r="I139" i="5"/>
  <c r="H139" i="5"/>
  <c r="S191" i="5"/>
  <c r="F203" i="5"/>
  <c r="H203" i="5"/>
  <c r="I203" i="5"/>
  <c r="G203" i="5"/>
  <c r="I219" i="5"/>
  <c r="G219" i="5"/>
  <c r="S246" i="5"/>
  <c r="S253" i="5"/>
  <c r="S373" i="5"/>
  <c r="S380" i="5"/>
  <c r="H399" i="5"/>
  <c r="J399" i="5"/>
  <c r="G439" i="5"/>
  <c r="H439" i="5"/>
  <c r="S447" i="5"/>
  <c r="S521" i="5"/>
  <c r="R575" i="5"/>
  <c r="F575" i="5"/>
  <c r="H599" i="5"/>
  <c r="G599" i="5"/>
  <c r="J599" i="5"/>
  <c r="F599" i="5"/>
  <c r="R599" i="5"/>
  <c r="S617" i="5"/>
  <c r="S647" i="5"/>
  <c r="S694" i="5"/>
  <c r="S705" i="5"/>
  <c r="S711" i="5"/>
  <c r="S758" i="5"/>
  <c r="I2328" i="5"/>
  <c r="H2328" i="5"/>
  <c r="R878" i="5"/>
  <c r="I878" i="5"/>
  <c r="G878" i="5"/>
  <c r="H878" i="5"/>
  <c r="J878" i="5"/>
  <c r="J1614" i="5"/>
  <c r="H1614" i="5"/>
  <c r="I1614" i="5"/>
  <c r="H1592" i="5"/>
  <c r="J1592" i="5"/>
  <c r="H1550" i="5"/>
  <c r="J1550" i="5"/>
  <c r="F1550" i="5"/>
  <c r="R1550" i="5"/>
  <c r="G1528" i="5"/>
  <c r="H1528" i="5"/>
  <c r="F1528" i="5"/>
  <c r="I407" i="5"/>
  <c r="G407" i="5"/>
  <c r="R1246" i="5"/>
  <c r="I1246" i="5"/>
  <c r="R503" i="5"/>
  <c r="G811" i="5"/>
  <c r="R811" i="5"/>
  <c r="J811" i="5"/>
  <c r="H811" i="5"/>
  <c r="R2019" i="5"/>
  <c r="J2019" i="5"/>
  <c r="G2019" i="5"/>
  <c r="H2019" i="5"/>
  <c r="F1958" i="5"/>
  <c r="H1958" i="5"/>
  <c r="I1958" i="5"/>
  <c r="J1958" i="5"/>
  <c r="J1435" i="5"/>
  <c r="G1435" i="5"/>
  <c r="H1435" i="5"/>
  <c r="I1435" i="5"/>
  <c r="F1435" i="5"/>
  <c r="R1435" i="5"/>
  <c r="H1879" i="5"/>
  <c r="J1879" i="5"/>
  <c r="G934" i="5"/>
  <c r="I487" i="5"/>
  <c r="R487" i="5"/>
  <c r="F487" i="5"/>
  <c r="G487" i="5"/>
  <c r="J487" i="5"/>
  <c r="I379" i="5"/>
  <c r="I275" i="5"/>
  <c r="H275" i="5"/>
  <c r="G819" i="5"/>
  <c r="J819" i="5"/>
  <c r="R819" i="5"/>
  <c r="I819" i="5"/>
  <c r="G1646" i="5"/>
  <c r="F1646" i="5"/>
  <c r="R1646" i="5"/>
  <c r="I496" i="5"/>
  <c r="J496" i="5"/>
  <c r="F496" i="5"/>
  <c r="H440" i="5"/>
  <c r="I440" i="5"/>
  <c r="F440" i="5"/>
  <c r="G440" i="5"/>
  <c r="H376" i="5"/>
  <c r="G376" i="5"/>
  <c r="F376" i="5"/>
  <c r="G312" i="5"/>
  <c r="H312" i="5"/>
  <c r="I312" i="5"/>
  <c r="F312" i="5"/>
  <c r="I248" i="5"/>
  <c r="R286" i="5"/>
  <c r="H286" i="5"/>
  <c r="F679" i="5"/>
  <c r="H679" i="5"/>
  <c r="G2107" i="5"/>
  <c r="I2107" i="5"/>
  <c r="J2107" i="5"/>
  <c r="R2107" i="5"/>
  <c r="G840" i="5"/>
  <c r="R840" i="5"/>
  <c r="F840" i="5"/>
  <c r="G1270" i="5"/>
  <c r="J1558" i="5"/>
  <c r="R1622" i="5"/>
  <c r="S2359" i="5"/>
  <c r="S2209" i="5"/>
  <c r="S1999" i="5"/>
  <c r="S1948" i="5"/>
  <c r="I1979" i="5"/>
  <c r="G2011" i="5"/>
  <c r="S1114" i="5"/>
  <c r="F1622" i="5"/>
  <c r="I2174" i="5"/>
  <c r="S2327" i="5"/>
  <c r="S2335" i="5"/>
  <c r="S2064" i="5"/>
  <c r="S2230" i="5"/>
  <c r="S2006" i="5"/>
  <c r="S1918" i="5"/>
  <c r="S1884" i="5"/>
  <c r="G1979" i="5"/>
  <c r="R2075" i="5"/>
  <c r="G950" i="5"/>
  <c r="J1622" i="5"/>
  <c r="S2237" i="5"/>
  <c r="S2351" i="5"/>
  <c r="S2297" i="5"/>
  <c r="F2174" i="5"/>
  <c r="S2180" i="5"/>
  <c r="S2031" i="5"/>
  <c r="S1992" i="5"/>
  <c r="S1772" i="5"/>
  <c r="S1924" i="5"/>
  <c r="R950" i="5"/>
  <c r="S1144" i="5"/>
  <c r="H1536" i="5"/>
  <c r="S2261" i="5"/>
  <c r="F1911" i="5"/>
  <c r="F1979" i="5"/>
  <c r="S1962" i="5"/>
  <c r="R2051" i="5"/>
  <c r="H1558" i="5"/>
  <c r="R1536" i="5"/>
  <c r="S2253" i="5"/>
  <c r="S2196" i="5"/>
  <c r="S2045" i="5"/>
  <c r="S1902" i="5"/>
  <c r="H1979" i="5"/>
  <c r="S1890" i="5"/>
  <c r="F1536" i="5"/>
  <c r="S1943" i="5"/>
  <c r="S1973" i="5"/>
  <c r="F1264" i="5"/>
  <c r="R277" i="5"/>
  <c r="I812" i="5"/>
  <c r="J649" i="5"/>
  <c r="R2432" i="5"/>
  <c r="F1983" i="5"/>
  <c r="I870" i="5"/>
  <c r="H870" i="5"/>
  <c r="G287" i="5"/>
  <c r="I287" i="5"/>
  <c r="S321" i="5"/>
  <c r="S335" i="5"/>
  <c r="S576" i="5"/>
  <c r="J688" i="5"/>
  <c r="G688" i="5"/>
  <c r="G694" i="5"/>
  <c r="I694" i="5"/>
  <c r="S873" i="5"/>
  <c r="S892" i="5"/>
  <c r="S925" i="5"/>
  <c r="S944" i="5"/>
  <c r="S957" i="5"/>
  <c r="H963" i="5"/>
  <c r="I963" i="5"/>
  <c r="S1015" i="5"/>
  <c r="S1021" i="5"/>
  <c r="R1078" i="5"/>
  <c r="G1078" i="5"/>
  <c r="H1088" i="5"/>
  <c r="G1088" i="5"/>
  <c r="S1109" i="5"/>
  <c r="S1120" i="5"/>
  <c r="S1130" i="5"/>
  <c r="I1139" i="5"/>
  <c r="S1175" i="5"/>
  <c r="S1182" i="5"/>
  <c r="S1196" i="5"/>
  <c r="F1224" i="5"/>
  <c r="R1224" i="5"/>
  <c r="S1232" i="5"/>
  <c r="S1246" i="5"/>
  <c r="S1253" i="5"/>
  <c r="S1265" i="5"/>
  <c r="H1312" i="5"/>
  <c r="F1312" i="5"/>
  <c r="R1312" i="5"/>
  <c r="G1312" i="5"/>
  <c r="R1318" i="5"/>
  <c r="I1318" i="5"/>
  <c r="S1324" i="5"/>
  <c r="S1330" i="5"/>
  <c r="S1336" i="5"/>
  <c r="S1341" i="5"/>
  <c r="R1347" i="5"/>
  <c r="J1347" i="5"/>
  <c r="F1347" i="5"/>
  <c r="G1347" i="5"/>
  <c r="I1347" i="5"/>
  <c r="F1359" i="5"/>
  <c r="J1359" i="5"/>
  <c r="R1359" i="5"/>
  <c r="R1384" i="5"/>
  <c r="J1384" i="5"/>
  <c r="S1406" i="5"/>
  <c r="S1521" i="5"/>
  <c r="H1527" i="5"/>
  <c r="R1527" i="5"/>
  <c r="G1559" i="5"/>
  <c r="H1559" i="5"/>
  <c r="S1585" i="5"/>
  <c r="F1591" i="5"/>
  <c r="R1591" i="5"/>
  <c r="H1591" i="5"/>
  <c r="I1591" i="5"/>
  <c r="I1623" i="5"/>
  <c r="J1655" i="5"/>
  <c r="R1655" i="5"/>
  <c r="G1655" i="5"/>
  <c r="I1655" i="5"/>
  <c r="S1681" i="5"/>
  <c r="S1700" i="5"/>
  <c r="S1712" i="5"/>
  <c r="S1717" i="5"/>
  <c r="S1722" i="5"/>
  <c r="J1727" i="5"/>
  <c r="G1727" i="5"/>
  <c r="I1727" i="5"/>
  <c r="S1732" i="5"/>
  <c r="S1744" i="5"/>
  <c r="S1750" i="5"/>
  <c r="S1761" i="5"/>
  <c r="S1773" i="5"/>
  <c r="S1784" i="5"/>
  <c r="I1790" i="5"/>
  <c r="J1790" i="5"/>
  <c r="R1790" i="5"/>
  <c r="F1790" i="5"/>
  <c r="S1796" i="5"/>
  <c r="I1830" i="5"/>
  <c r="G1830" i="5"/>
  <c r="J1835" i="5"/>
  <c r="I1835" i="5"/>
  <c r="I1848" i="5"/>
  <c r="J1848" i="5"/>
  <c r="I1854" i="5"/>
  <c r="H1854" i="5"/>
  <c r="R1854" i="5"/>
  <c r="F1854" i="5"/>
  <c r="G1854" i="5"/>
  <c r="G1859" i="5"/>
  <c r="J1859" i="5"/>
  <c r="S1872" i="5"/>
  <c r="S1937" i="5"/>
  <c r="S1993" i="5"/>
  <c r="S2012" i="5"/>
  <c r="S2103" i="5"/>
  <c r="S2116" i="5"/>
  <c r="S2128" i="5"/>
  <c r="S2135" i="5"/>
  <c r="S2141" i="5"/>
  <c r="S2148" i="5"/>
  <c r="S2189" i="5"/>
  <c r="S2197" i="5"/>
  <c r="S2210" i="5"/>
  <c r="S2254" i="5"/>
  <c r="S2392" i="5"/>
  <c r="S2400" i="5"/>
  <c r="S2408" i="5"/>
  <c r="S2456" i="5"/>
  <c r="S2464" i="5"/>
  <c r="S2472" i="5"/>
  <c r="S2480" i="5"/>
  <c r="H1524" i="5"/>
  <c r="I2480" i="5"/>
  <c r="G1476" i="5"/>
  <c r="I1364" i="5"/>
  <c r="R2168" i="5"/>
  <c r="I433" i="5"/>
  <c r="I1572" i="5"/>
  <c r="F1111" i="5"/>
  <c r="H485" i="5"/>
  <c r="G191" i="5"/>
  <c r="J1446" i="5"/>
  <c r="H812" i="5"/>
  <c r="R649" i="5"/>
  <c r="R188" i="5"/>
  <c r="F1046" i="5"/>
  <c r="F2279" i="5"/>
  <c r="G787" i="5"/>
  <c r="I787" i="5"/>
  <c r="H1111" i="5"/>
  <c r="J759" i="5"/>
  <c r="J1901" i="5"/>
  <c r="H1384" i="5"/>
  <c r="I1359" i="5"/>
  <c r="S1453" i="5"/>
  <c r="R2071" i="5"/>
  <c r="J2071" i="5"/>
  <c r="H2286" i="5"/>
  <c r="F2286" i="5"/>
  <c r="R2286" i="5"/>
  <c r="F1742" i="5"/>
  <c r="H1572" i="5"/>
  <c r="F1572" i="5"/>
  <c r="F1524" i="5"/>
  <c r="G2432" i="5"/>
  <c r="F433" i="5"/>
  <c r="J1111" i="5"/>
  <c r="I485" i="5"/>
  <c r="I262" i="5"/>
  <c r="H397" i="5"/>
  <c r="R239" i="5"/>
  <c r="R1446" i="5"/>
  <c r="J1214" i="5"/>
  <c r="R2279" i="5"/>
  <c r="F787" i="5"/>
  <c r="I2167" i="5"/>
  <c r="G2077" i="5"/>
  <c r="R1623" i="5"/>
  <c r="S1617" i="5"/>
  <c r="G2318" i="5"/>
  <c r="R2318" i="5"/>
  <c r="F2318" i="5"/>
  <c r="I2318" i="5"/>
  <c r="H2318" i="5"/>
  <c r="J2318" i="5"/>
  <c r="G1983" i="5"/>
  <c r="H1983" i="5"/>
  <c r="R1983" i="5"/>
  <c r="H2480" i="5"/>
  <c r="G1572" i="5"/>
  <c r="I2432" i="5"/>
  <c r="G1289" i="5"/>
  <c r="R533" i="5"/>
  <c r="F1476" i="5"/>
  <c r="G433" i="5"/>
  <c r="G1046" i="5"/>
  <c r="G485" i="5"/>
  <c r="G239" i="5"/>
  <c r="H191" i="5"/>
  <c r="I1004" i="5"/>
  <c r="H1214" i="5"/>
  <c r="H2279" i="5"/>
  <c r="R787" i="5"/>
  <c r="S1369" i="5"/>
  <c r="F2432" i="5"/>
  <c r="H533" i="5"/>
  <c r="J1476" i="5"/>
  <c r="J433" i="5"/>
  <c r="F485" i="5"/>
  <c r="J1613" i="5"/>
  <c r="R357" i="5"/>
  <c r="F316" i="5"/>
  <c r="H140" i="5"/>
  <c r="J2167" i="5"/>
  <c r="R759" i="5"/>
  <c r="G2133" i="5"/>
  <c r="G1776" i="5"/>
  <c r="F1289" i="5"/>
  <c r="F2368" i="5"/>
  <c r="I2292" i="5"/>
  <c r="G2292" i="5"/>
  <c r="H2292" i="5"/>
  <c r="J1524" i="5"/>
  <c r="R1524" i="5"/>
  <c r="I1476" i="5"/>
  <c r="H433" i="5"/>
  <c r="J533" i="5"/>
  <c r="H1046" i="5"/>
  <c r="I277" i="5"/>
  <c r="F357" i="5"/>
  <c r="G277" i="5"/>
  <c r="R1872" i="5"/>
  <c r="I1446" i="5"/>
  <c r="H2167" i="5"/>
  <c r="G870" i="5"/>
  <c r="J2286" i="5"/>
  <c r="F759" i="5"/>
  <c r="H1347" i="5"/>
  <c r="I1503" i="5"/>
  <c r="F2331" i="5"/>
  <c r="R2331" i="5"/>
  <c r="F2150" i="5"/>
  <c r="H2150" i="5"/>
  <c r="G2150" i="5"/>
  <c r="G2168" i="5"/>
  <c r="G533" i="5"/>
  <c r="I1524" i="5"/>
  <c r="J1572" i="5"/>
  <c r="F2292" i="5"/>
  <c r="R433" i="5"/>
  <c r="I1872" i="5"/>
  <c r="H1446" i="5"/>
  <c r="F1214" i="5"/>
  <c r="J2279" i="5"/>
  <c r="I1983" i="5"/>
  <c r="G2286" i="5"/>
  <c r="R870" i="5"/>
  <c r="H1623" i="5"/>
  <c r="S1271" i="5"/>
  <c r="S1168" i="5"/>
  <c r="S937" i="5"/>
  <c r="S877" i="5"/>
  <c r="S935" i="5"/>
  <c r="S297" i="5"/>
  <c r="S558" i="5"/>
  <c r="S865" i="5"/>
  <c r="S871" i="5"/>
  <c r="S733" i="5"/>
  <c r="H1343" i="5"/>
  <c r="S818" i="5"/>
  <c r="S831" i="5"/>
  <c r="S902" i="5"/>
  <c r="I1343" i="5"/>
  <c r="S359" i="5"/>
  <c r="I2336" i="5"/>
  <c r="R1487" i="5"/>
  <c r="G735" i="5"/>
  <c r="J735" i="5"/>
  <c r="G703" i="5"/>
  <c r="H703" i="5"/>
  <c r="I703" i="5"/>
  <c r="G671" i="5"/>
  <c r="I671" i="5"/>
  <c r="J2031" i="5"/>
  <c r="I2031" i="5"/>
  <c r="G1056" i="5"/>
  <c r="F1056" i="5"/>
  <c r="J1014" i="5"/>
  <c r="I1014" i="5"/>
  <c r="G992" i="5"/>
  <c r="I992" i="5"/>
  <c r="J992" i="5"/>
  <c r="I2222" i="5"/>
  <c r="R1315" i="5"/>
  <c r="F1315" i="5"/>
  <c r="I1283" i="5"/>
  <c r="H1283" i="5"/>
  <c r="I1251" i="5"/>
  <c r="F1251" i="5"/>
  <c r="R1251" i="5"/>
  <c r="G1219" i="5"/>
  <c r="F1219" i="5"/>
  <c r="R1219" i="5"/>
  <c r="J895" i="5"/>
  <c r="H895" i="5"/>
  <c r="I895" i="5"/>
  <c r="H838" i="5"/>
  <c r="I838" i="5"/>
  <c r="H2336" i="5"/>
  <c r="R895" i="5"/>
  <c r="H2046" i="5"/>
  <c r="F2046" i="5"/>
  <c r="R2287" i="5"/>
  <c r="G2287" i="5"/>
  <c r="H2287" i="5"/>
  <c r="G2191" i="5"/>
  <c r="F2191" i="5"/>
  <c r="I2219" i="5"/>
  <c r="H2219" i="5"/>
  <c r="F895" i="5"/>
  <c r="I539" i="5"/>
  <c r="R539" i="5"/>
  <c r="H395" i="5"/>
  <c r="G395" i="5"/>
  <c r="G311" i="5"/>
  <c r="G1222" i="5"/>
  <c r="R1222" i="5"/>
  <c r="H1222" i="5"/>
  <c r="F1222" i="5"/>
  <c r="G863" i="5"/>
  <c r="R2336" i="5"/>
  <c r="G2336" i="5"/>
  <c r="J2336" i="5"/>
  <c r="J526" i="5"/>
  <c r="G526" i="5"/>
  <c r="I526" i="5"/>
  <c r="J838" i="5"/>
  <c r="F838" i="5"/>
  <c r="G91" i="5"/>
  <c r="F470" i="5"/>
  <c r="I294" i="5"/>
  <c r="H715" i="5"/>
  <c r="I791" i="5"/>
  <c r="H1467" i="5"/>
  <c r="I2367" i="5"/>
  <c r="H2175" i="5"/>
  <c r="R2451" i="5"/>
  <c r="G2422" i="5"/>
  <c r="G2167" i="5"/>
  <c r="I1768" i="5"/>
  <c r="J763" i="5"/>
  <c r="R1699" i="5"/>
  <c r="J1723" i="5"/>
  <c r="R1768" i="5"/>
  <c r="I2430" i="5"/>
  <c r="I1555" i="5"/>
  <c r="F1320" i="5"/>
  <c r="F1248" i="5"/>
  <c r="S1279" i="5"/>
  <c r="G1248" i="5"/>
  <c r="J1407" i="5"/>
  <c r="S1192" i="5"/>
  <c r="S1645" i="5"/>
  <c r="J1136" i="5"/>
  <c r="S1262" i="5"/>
  <c r="H702" i="5"/>
  <c r="J2143" i="5"/>
  <c r="H1184" i="5"/>
  <c r="J715" i="5"/>
  <c r="J791" i="5"/>
  <c r="J1467" i="5"/>
  <c r="I2131" i="5"/>
  <c r="R2422" i="5"/>
  <c r="R2167" i="5"/>
  <c r="R763" i="5"/>
  <c r="F1824" i="5"/>
  <c r="F1723" i="5"/>
  <c r="I1443" i="5"/>
  <c r="I2086" i="5"/>
  <c r="G1136" i="5"/>
  <c r="R1023" i="5"/>
  <c r="G702" i="5"/>
  <c r="S1170" i="5"/>
  <c r="I959" i="5"/>
  <c r="S525" i="5"/>
  <c r="G2143" i="5"/>
  <c r="F552" i="5"/>
  <c r="F2024" i="5"/>
  <c r="R2483" i="5"/>
  <c r="F1886" i="5"/>
  <c r="H2422" i="5"/>
  <c r="J2086" i="5"/>
  <c r="H2246" i="5"/>
  <c r="H1523" i="5"/>
  <c r="I1467" i="5"/>
  <c r="S1157" i="5"/>
  <c r="S2098" i="5"/>
  <c r="G959" i="5"/>
  <c r="H1763" i="5"/>
  <c r="G1763" i="5"/>
  <c r="S457" i="5"/>
  <c r="H83" i="5"/>
  <c r="S1376" i="5"/>
  <c r="R1136" i="5"/>
  <c r="H1055" i="5"/>
  <c r="H1023" i="5"/>
  <c r="I614" i="5"/>
  <c r="G1295" i="5"/>
  <c r="I1295" i="5"/>
  <c r="G1231" i="5"/>
  <c r="F1231" i="5"/>
  <c r="F2480" i="5"/>
  <c r="G2480" i="5"/>
  <c r="I2400" i="5"/>
  <c r="J2400" i="5"/>
  <c r="F2400" i="5"/>
  <c r="R2245" i="5"/>
  <c r="F2245" i="5"/>
  <c r="R2224" i="5"/>
  <c r="H2224" i="5"/>
  <c r="J2224" i="5"/>
  <c r="F2224" i="5"/>
  <c r="G2224" i="5"/>
  <c r="I2189" i="5"/>
  <c r="R2189" i="5"/>
  <c r="F2189" i="5"/>
  <c r="H2168" i="5"/>
  <c r="F2168" i="5"/>
  <c r="I2168" i="5"/>
  <c r="R2150" i="5"/>
  <c r="J2150" i="5"/>
  <c r="I2150" i="5"/>
  <c r="I2133" i="5"/>
  <c r="H2133" i="5"/>
  <c r="J2133" i="5"/>
  <c r="F2133" i="5"/>
  <c r="J2077" i="5"/>
  <c r="I2077" i="5"/>
  <c r="H2077" i="5"/>
  <c r="F2077" i="5"/>
  <c r="G1942" i="5"/>
  <c r="H1942" i="5"/>
  <c r="R1942" i="5"/>
  <c r="F1942" i="5"/>
  <c r="J1942" i="5"/>
  <c r="I1942" i="5"/>
  <c r="G1901" i="5"/>
  <c r="R1901" i="5"/>
  <c r="H1901" i="5"/>
  <c r="F1901" i="5"/>
  <c r="I1901" i="5"/>
  <c r="G1872" i="5"/>
  <c r="I1805" i="5"/>
  <c r="G1805" i="5"/>
  <c r="F1805" i="5"/>
  <c r="I1742" i="5"/>
  <c r="G1742" i="5"/>
  <c r="H1742" i="5"/>
  <c r="J1742" i="5"/>
  <c r="R1742" i="5"/>
  <c r="F1693" i="5"/>
  <c r="I1693" i="5"/>
  <c r="R1693" i="5"/>
  <c r="H1613" i="5"/>
  <c r="I1613" i="5"/>
  <c r="F1421" i="5"/>
  <c r="J1421" i="5"/>
  <c r="J1213" i="5"/>
  <c r="G1213" i="5"/>
  <c r="R1052" i="5"/>
  <c r="G1052" i="5"/>
  <c r="H1052" i="5"/>
  <c r="J1052" i="5"/>
  <c r="R1004" i="5"/>
  <c r="F1004" i="5"/>
  <c r="H956" i="5"/>
  <c r="R956" i="5"/>
  <c r="G812" i="5"/>
  <c r="J812" i="5"/>
  <c r="F812" i="5"/>
  <c r="G649" i="5"/>
  <c r="F649" i="5"/>
  <c r="H649" i="5"/>
  <c r="J485" i="5"/>
  <c r="J397" i="5"/>
  <c r="G397" i="5"/>
  <c r="H357" i="5"/>
  <c r="G357" i="5"/>
  <c r="G316" i="5"/>
  <c r="H316" i="5"/>
  <c r="F277" i="5"/>
  <c r="H277" i="5"/>
  <c r="H188" i="5"/>
  <c r="G188" i="5"/>
  <c r="I188" i="5"/>
  <c r="F188" i="5"/>
  <c r="I140" i="5"/>
  <c r="F140" i="5"/>
  <c r="R140" i="5"/>
  <c r="G140" i="5"/>
  <c r="J927" i="5"/>
  <c r="F927" i="5"/>
  <c r="I927" i="5"/>
  <c r="G927" i="5"/>
  <c r="R927" i="5"/>
  <c r="I2467" i="5"/>
  <c r="G2416" i="5"/>
  <c r="I2416" i="5"/>
  <c r="J2416" i="5"/>
  <c r="R2416" i="5"/>
  <c r="F2416" i="5"/>
  <c r="I2359" i="5"/>
  <c r="G2359" i="5"/>
  <c r="F2359" i="5"/>
  <c r="R2359" i="5"/>
  <c r="I2464" i="5"/>
  <c r="J2464" i="5"/>
  <c r="F2464" i="5"/>
  <c r="H2464" i="5"/>
  <c r="I2382" i="5"/>
  <c r="J2382" i="5"/>
  <c r="F2382" i="5"/>
  <c r="G2382" i="5"/>
  <c r="F2357" i="5"/>
  <c r="I2357" i="5"/>
  <c r="R2272" i="5"/>
  <c r="G2272" i="5"/>
  <c r="I2272" i="5"/>
  <c r="H2272" i="5"/>
  <c r="F2272" i="5"/>
  <c r="I2197" i="5"/>
  <c r="R2197" i="5"/>
  <c r="F2197" i="5"/>
  <c r="G2197" i="5"/>
  <c r="H2197" i="5"/>
  <c r="I2165" i="5"/>
  <c r="H2165" i="5"/>
  <c r="J2165" i="5"/>
  <c r="R2165" i="5"/>
  <c r="G2165" i="5"/>
  <c r="H2125" i="5"/>
  <c r="F2125" i="5"/>
  <c r="R2094" i="5"/>
  <c r="F2094" i="5"/>
  <c r="H2094" i="5"/>
  <c r="J2013" i="5"/>
  <c r="R2013" i="5"/>
  <c r="F2013" i="5"/>
  <c r="G1973" i="5"/>
  <c r="I1973" i="5"/>
  <c r="R1973" i="5"/>
  <c r="J1973" i="5"/>
  <c r="J1869" i="5"/>
  <c r="F1869" i="5"/>
  <c r="I1869" i="5"/>
  <c r="F1605" i="5"/>
  <c r="I1605" i="5"/>
  <c r="R1605" i="5"/>
  <c r="F1269" i="5"/>
  <c r="R1269" i="5"/>
  <c r="J1269" i="5"/>
  <c r="R1044" i="5"/>
  <c r="G1044" i="5"/>
  <c r="G996" i="5"/>
  <c r="G932" i="5"/>
  <c r="I932" i="5"/>
  <c r="R932" i="5"/>
  <c r="G749" i="5"/>
  <c r="J749" i="5"/>
  <c r="R749" i="5"/>
  <c r="H581" i="5"/>
  <c r="G581" i="5"/>
  <c r="F581" i="5"/>
  <c r="R581" i="5"/>
  <c r="I524" i="5"/>
  <c r="R524" i="5"/>
  <c r="J524" i="5"/>
  <c r="I348" i="5"/>
  <c r="F348" i="5"/>
  <c r="G348" i="5"/>
  <c r="R348" i="5"/>
  <c r="H236" i="5"/>
  <c r="I236" i="5"/>
  <c r="F236" i="5"/>
  <c r="G236" i="5"/>
  <c r="F2083" i="5"/>
  <c r="J2083" i="5"/>
  <c r="S2127" i="5"/>
  <c r="G1630" i="5"/>
  <c r="J1630" i="5"/>
  <c r="R1630" i="5"/>
  <c r="I1630" i="5"/>
  <c r="J1608" i="5"/>
  <c r="I1608" i="5"/>
  <c r="F1566" i="5"/>
  <c r="H1566" i="5"/>
  <c r="H1544" i="5"/>
  <c r="F1518" i="5"/>
  <c r="H1335" i="5"/>
  <c r="I1335" i="5"/>
  <c r="F1303" i="5"/>
  <c r="I1271" i="5"/>
  <c r="I1207" i="5"/>
  <c r="J1207" i="5"/>
  <c r="G1175" i="5"/>
  <c r="F1175" i="5"/>
  <c r="R1800" i="5"/>
  <c r="H775" i="5"/>
  <c r="R775" i="5"/>
  <c r="I1699" i="5"/>
  <c r="F1343" i="5"/>
  <c r="R1343" i="5"/>
  <c r="S1353" i="5"/>
  <c r="S1445" i="5"/>
  <c r="J1864" i="5"/>
  <c r="F1864" i="5"/>
  <c r="G1864" i="5"/>
  <c r="R2011" i="5"/>
  <c r="H2011" i="5"/>
  <c r="J2011" i="5"/>
  <c r="J2051" i="5"/>
  <c r="F2051" i="5"/>
  <c r="G2051" i="5"/>
  <c r="S2058" i="5"/>
  <c r="G2075" i="5"/>
  <c r="H2075" i="5"/>
  <c r="J2075" i="5"/>
  <c r="F2075" i="5"/>
  <c r="S2082" i="5"/>
  <c r="R2174" i="5"/>
  <c r="S2312" i="5"/>
  <c r="S2320" i="5"/>
  <c r="S1260" i="5"/>
  <c r="S1290" i="5"/>
  <c r="I115" i="5"/>
  <c r="G115" i="5"/>
  <c r="F147" i="5"/>
  <c r="I147" i="5"/>
  <c r="F215" i="5"/>
  <c r="G215" i="5"/>
  <c r="H215" i="5"/>
  <c r="I215" i="5"/>
  <c r="S281" i="5"/>
  <c r="S329" i="5"/>
  <c r="S343" i="5"/>
  <c r="S449" i="5"/>
  <c r="S624" i="5"/>
  <c r="J712" i="5"/>
  <c r="G712" i="5"/>
  <c r="R712" i="5"/>
  <c r="H712" i="5"/>
  <c r="F718" i="5"/>
  <c r="R718" i="5"/>
  <c r="H718" i="5"/>
  <c r="I718" i="5"/>
  <c r="G718" i="5"/>
  <c r="S724" i="5"/>
  <c r="S742" i="5"/>
  <c r="S760" i="5"/>
  <c r="S768" i="5"/>
  <c r="R774" i="5"/>
  <c r="H774" i="5"/>
  <c r="J774" i="5"/>
  <c r="F774" i="5"/>
  <c r="I774" i="5"/>
  <c r="S801" i="5"/>
  <c r="S815" i="5"/>
  <c r="S822" i="5"/>
  <c r="S828" i="5"/>
  <c r="S849" i="5"/>
  <c r="S855" i="5"/>
  <c r="S862" i="5"/>
  <c r="S887" i="5"/>
  <c r="S893" i="5"/>
  <c r="S899" i="5"/>
  <c r="F931" i="5"/>
  <c r="H931" i="5"/>
  <c r="R931" i="5"/>
  <c r="H983" i="5"/>
  <c r="R983" i="5"/>
  <c r="S1028" i="5"/>
  <c r="R1047" i="5"/>
  <c r="H1047" i="5"/>
  <c r="I1047" i="5"/>
  <c r="S1073" i="5"/>
  <c r="J1083" i="5"/>
  <c r="R1083" i="5"/>
  <c r="F1083" i="5"/>
  <c r="I1083" i="5"/>
  <c r="H1083" i="5"/>
  <c r="I1099" i="5"/>
  <c r="I1104" i="5"/>
  <c r="F1104" i="5"/>
  <c r="R1104" i="5"/>
  <c r="H1104" i="5"/>
  <c r="G1104" i="5"/>
  <c r="I1120" i="5"/>
  <c r="J1120" i="5"/>
  <c r="F1120" i="5"/>
  <c r="G1135" i="5"/>
  <c r="I1135" i="5"/>
  <c r="S1145" i="5"/>
  <c r="F1150" i="5"/>
  <c r="R1150" i="5"/>
  <c r="H1150" i="5"/>
  <c r="S1176" i="5"/>
  <c r="S1218" i="5"/>
  <c r="F1232" i="5"/>
  <c r="R1232" i="5"/>
  <c r="S1240" i="5"/>
  <c r="S1254" i="5"/>
  <c r="S1266" i="5"/>
  <c r="S1272" i="5"/>
  <c r="S1278" i="5"/>
  <c r="S1302" i="5"/>
  <c r="S1348" i="5"/>
  <c r="S1365" i="5"/>
  <c r="S1370" i="5"/>
  <c r="F1400" i="5"/>
  <c r="G1400" i="5"/>
  <c r="I1400" i="5"/>
  <c r="F1406" i="5"/>
  <c r="R1406" i="5"/>
  <c r="J1406" i="5"/>
  <c r="H1406" i="5"/>
  <c r="I1406" i="5"/>
  <c r="S1418" i="5"/>
  <c r="S1425" i="5"/>
  <c r="J1439" i="5"/>
  <c r="I1439" i="5"/>
  <c r="S1454" i="5"/>
  <c r="S1469" i="5"/>
  <c r="S1477" i="5"/>
  <c r="S1501" i="5"/>
  <c r="S1522" i="5"/>
  <c r="S1541" i="5"/>
  <c r="J1547" i="5"/>
  <c r="H1547" i="5"/>
  <c r="G1547" i="5"/>
  <c r="I1547" i="5"/>
  <c r="F1547" i="5"/>
  <c r="S1554" i="5"/>
  <c r="S1573" i="5"/>
  <c r="J1579" i="5"/>
  <c r="F1579" i="5"/>
  <c r="S1586" i="5"/>
  <c r="S1592" i="5"/>
  <c r="S1618" i="5"/>
  <c r="S1637" i="5"/>
  <c r="J1643" i="5"/>
  <c r="G1643" i="5"/>
  <c r="F1643" i="5"/>
  <c r="H1643" i="5"/>
  <c r="I1643" i="5"/>
  <c r="J1675" i="5"/>
  <c r="I1675" i="5"/>
  <c r="S1913" i="5"/>
  <c r="S1969" i="5"/>
  <c r="H1987" i="5"/>
  <c r="J1987" i="5"/>
  <c r="S2001" i="5"/>
  <c r="R635" i="5"/>
  <c r="J2152" i="5"/>
  <c r="F2019" i="5"/>
  <c r="F1699" i="5"/>
  <c r="S1565" i="5"/>
  <c r="S1190" i="5"/>
  <c r="G1083" i="5"/>
  <c r="I931" i="5"/>
  <c r="J1699" i="5"/>
  <c r="G147" i="5"/>
  <c r="I712"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A24" i="2"/>
  <c r="A5" i="2"/>
  <c r="C2" i="6"/>
  <c r="R512" i="5"/>
  <c r="H723" i="5"/>
  <c r="H174" i="5"/>
  <c r="R334" i="5"/>
  <c r="J904" i="5"/>
  <c r="H1606" i="5"/>
  <c r="R216" i="5"/>
  <c r="R1520" i="5"/>
  <c r="J1584" i="5"/>
  <c r="G334" i="5"/>
  <c r="H1195" i="5"/>
  <c r="J1291" i="5"/>
  <c r="R2184" i="5"/>
  <c r="I2407" i="5"/>
  <c r="I816" i="5"/>
  <c r="H968" i="5"/>
  <c r="R2328" i="5"/>
  <c r="H1237" i="5"/>
  <c r="G1054" i="5"/>
  <c r="H512" i="5"/>
  <c r="R904" i="5"/>
  <c r="I1032" i="5"/>
  <c r="I1606" i="5"/>
  <c r="F88" i="5"/>
  <c r="I328" i="5"/>
  <c r="R46" i="5"/>
  <c r="I110" i="5"/>
  <c r="R174" i="5"/>
  <c r="F1032" i="5"/>
  <c r="F1542" i="5"/>
  <c r="I152" i="5"/>
  <c r="F216" i="5"/>
  <c r="F1520" i="5"/>
  <c r="I1323" i="5"/>
  <c r="J560" i="5"/>
  <c r="J2328" i="5"/>
  <c r="R1468" i="5"/>
  <c r="H456" i="5"/>
  <c r="J592" i="5"/>
  <c r="J1520" i="5"/>
  <c r="I1520" i="5"/>
  <c r="H2300" i="5"/>
  <c r="F1468" i="5"/>
  <c r="G560" i="5"/>
  <c r="H2407" i="5"/>
  <c r="F1606" i="5"/>
  <c r="J723" i="5"/>
  <c r="R1163" i="5"/>
  <c r="R1032" i="5"/>
  <c r="H392" i="5"/>
  <c r="G512" i="5"/>
  <c r="F174" i="5"/>
  <c r="J1032" i="5"/>
  <c r="J1542" i="5"/>
  <c r="R1606" i="5"/>
  <c r="I88" i="5"/>
  <c r="H560" i="5"/>
  <c r="F1672" i="5"/>
  <c r="R2413" i="5"/>
  <c r="G1606" i="5"/>
  <c r="I2296" i="5"/>
  <c r="R392" i="5"/>
  <c r="F392" i="5"/>
  <c r="I1468" i="5"/>
  <c r="F1054" i="5"/>
  <c r="F512" i="5"/>
  <c r="I968" i="5"/>
  <c r="J1468" i="5"/>
  <c r="H216" i="5"/>
  <c r="G328" i="5"/>
  <c r="H110" i="5"/>
  <c r="H1672" i="5"/>
  <c r="H152" i="5"/>
  <c r="R456" i="5"/>
  <c r="I334" i="5"/>
  <c r="R28" i="5"/>
  <c r="J990" i="5"/>
  <c r="J1672" i="5"/>
  <c r="R1672" i="5"/>
  <c r="H592" i="5"/>
  <c r="I2413" i="5"/>
  <c r="F2296" i="5"/>
  <c r="R1227" i="5"/>
  <c r="I1237" i="5"/>
  <c r="F990" i="5"/>
  <c r="G990" i="5"/>
  <c r="R110" i="5"/>
  <c r="I174" i="5"/>
  <c r="J512" i="5"/>
  <c r="H904" i="5"/>
  <c r="F968" i="5"/>
  <c r="I1542" i="5"/>
  <c r="H88" i="5"/>
  <c r="R152" i="5"/>
  <c r="I216" i="5"/>
  <c r="J392" i="5"/>
  <c r="H334" i="5"/>
  <c r="I1416" i="5"/>
  <c r="H990" i="5"/>
  <c r="F110" i="5"/>
  <c r="H1542" i="5"/>
  <c r="R88" i="5"/>
  <c r="F152" i="5"/>
  <c r="R990" i="5"/>
  <c r="F359" i="5"/>
  <c r="G1019" i="5"/>
  <c r="F1019" i="5"/>
  <c r="R1991" i="5"/>
  <c r="R1419" i="5"/>
  <c r="H1419" i="5"/>
  <c r="I1419" i="5"/>
  <c r="J411" i="5"/>
  <c r="H411" i="5"/>
  <c r="F411" i="5"/>
  <c r="R411" i="5"/>
  <c r="I411" i="5"/>
  <c r="G411" i="5"/>
  <c r="F327" i="5"/>
  <c r="G1254" i="5"/>
  <c r="H1254" i="5"/>
  <c r="J1254" i="5"/>
  <c r="F1254" i="5"/>
  <c r="I1254" i="5"/>
  <c r="R1254" i="5"/>
  <c r="R766" i="5"/>
  <c r="J766" i="5"/>
  <c r="G766" i="5"/>
  <c r="I766" i="5"/>
  <c r="F766" i="5"/>
  <c r="H766" i="5"/>
  <c r="G519" i="5"/>
  <c r="I519" i="5"/>
  <c r="J519" i="5"/>
  <c r="R519" i="5"/>
  <c r="R1350" i="5"/>
  <c r="I1350" i="5"/>
  <c r="J1350" i="5"/>
  <c r="F1350" i="5"/>
  <c r="G1350" i="5"/>
  <c r="H1350" i="5"/>
  <c r="H251" i="5"/>
  <c r="H846" i="5"/>
  <c r="R846" i="5"/>
  <c r="J846" i="5"/>
  <c r="F846" i="5"/>
  <c r="G846" i="5"/>
  <c r="I846" i="5"/>
  <c r="G1198" i="5"/>
  <c r="H1198" i="5"/>
  <c r="J1198" i="5"/>
  <c r="R1198" i="5"/>
  <c r="F1198" i="5"/>
  <c r="G443" i="5"/>
  <c r="J443" i="5"/>
  <c r="F443" i="5"/>
  <c r="I1095" i="5"/>
  <c r="H1095" i="5"/>
  <c r="J1095" i="5"/>
  <c r="F1095" i="5"/>
  <c r="R1095" i="5"/>
  <c r="I835" i="5"/>
  <c r="G648" i="5"/>
  <c r="H648" i="5"/>
  <c r="J648" i="5"/>
  <c r="I151" i="5"/>
  <c r="F151" i="5"/>
  <c r="R151" i="5"/>
  <c r="J459" i="5"/>
  <c r="J527" i="5"/>
  <c r="I935" i="5"/>
  <c r="F935" i="5"/>
  <c r="I955" i="5"/>
  <c r="R955" i="5"/>
  <c r="J955" i="5"/>
  <c r="J1019" i="5"/>
  <c r="R1019" i="5"/>
  <c r="H1334" i="5"/>
  <c r="I1334" i="5"/>
  <c r="F2119" i="5"/>
  <c r="I2119" i="5"/>
  <c r="H2487" i="5"/>
  <c r="F2487" i="5"/>
  <c r="I2387" i="5"/>
  <c r="J2387" i="5"/>
  <c r="F2299" i="5"/>
  <c r="G2299" i="5"/>
  <c r="G2472" i="5"/>
  <c r="R2472" i="5"/>
  <c r="J2300" i="5"/>
  <c r="F2088" i="5"/>
  <c r="I2088" i="5"/>
  <c r="G1920" i="5"/>
  <c r="J1588" i="5"/>
  <c r="G1588" i="5"/>
  <c r="F1020" i="5"/>
  <c r="I1020" i="5"/>
  <c r="J980" i="5"/>
  <c r="I980" i="5"/>
  <c r="R980" i="5"/>
  <c r="H980" i="5"/>
  <c r="G661" i="5"/>
  <c r="F612" i="5"/>
  <c r="H612" i="5"/>
  <c r="G452" i="5"/>
  <c r="R452" i="5"/>
  <c r="J405" i="5"/>
  <c r="R372" i="5"/>
  <c r="G332" i="5"/>
  <c r="H332" i="5"/>
  <c r="F292" i="5"/>
  <c r="I253" i="5"/>
  <c r="F253" i="5"/>
  <c r="G100" i="5"/>
  <c r="R100" i="5"/>
  <c r="H459" i="5"/>
  <c r="J1694" i="5"/>
  <c r="G1694" i="5"/>
  <c r="H1694" i="5"/>
  <c r="J1319" i="5"/>
  <c r="H1319" i="5"/>
  <c r="G1319" i="5"/>
  <c r="I1319" i="5"/>
  <c r="R1319" i="5"/>
  <c r="J1287" i="5"/>
  <c r="F1287" i="5"/>
  <c r="R1287" i="5"/>
  <c r="I1287" i="5"/>
  <c r="J1255" i="5"/>
  <c r="H1255" i="5"/>
  <c r="F1255" i="5"/>
  <c r="R1255" i="5"/>
  <c r="F1223" i="5"/>
  <c r="R1223" i="5"/>
  <c r="H1223" i="5"/>
  <c r="J1223" i="5"/>
  <c r="J1191" i="5"/>
  <c r="R1191" i="5"/>
  <c r="F1191" i="5"/>
  <c r="H1191" i="5"/>
  <c r="G1191" i="5"/>
  <c r="R1050" i="5"/>
  <c r="J966" i="5"/>
  <c r="G966" i="5"/>
  <c r="G238" i="5"/>
  <c r="R238" i="5"/>
  <c r="F238" i="5"/>
  <c r="I238" i="5"/>
  <c r="G888" i="5"/>
  <c r="H888" i="5"/>
  <c r="I888" i="5"/>
  <c r="J888" i="5"/>
  <c r="R888" i="5"/>
  <c r="G504" i="5"/>
  <c r="F504" i="5"/>
  <c r="R504" i="5"/>
  <c r="H504" i="5"/>
  <c r="G448" i="5"/>
  <c r="F448" i="5"/>
  <c r="R448" i="5"/>
  <c r="H448" i="5"/>
  <c r="I448" i="5"/>
  <c r="R384" i="5"/>
  <c r="H384" i="5"/>
  <c r="I384" i="5"/>
  <c r="R320" i="5"/>
  <c r="H320" i="5"/>
  <c r="I320" i="5"/>
  <c r="F320" i="5"/>
  <c r="G320" i="5"/>
  <c r="G256" i="5"/>
  <c r="F486" i="5"/>
  <c r="H486" i="5"/>
  <c r="G486" i="5"/>
  <c r="I486" i="5"/>
  <c r="R486" i="5"/>
  <c r="G864" i="5"/>
  <c r="J864" i="5"/>
  <c r="F864" i="5"/>
  <c r="R864" i="5"/>
  <c r="I864" i="5"/>
  <c r="G751" i="5"/>
  <c r="J751" i="5"/>
  <c r="R751" i="5"/>
  <c r="I751" i="5"/>
  <c r="H751" i="5"/>
  <c r="F751" i="5"/>
  <c r="H719" i="5"/>
  <c r="G719" i="5"/>
  <c r="I719" i="5"/>
  <c r="R719" i="5"/>
  <c r="I687" i="5"/>
  <c r="F687" i="5"/>
  <c r="G687" i="5"/>
  <c r="R687" i="5"/>
  <c r="G192" i="5"/>
  <c r="I192" i="5"/>
  <c r="F192" i="5"/>
  <c r="R192" i="5"/>
  <c r="H192" i="5"/>
  <c r="R150" i="5"/>
  <c r="G128" i="5"/>
  <c r="H128" i="5"/>
  <c r="I128" i="5"/>
  <c r="R128" i="5"/>
  <c r="G64" i="5"/>
  <c r="R64" i="5"/>
  <c r="H64" i="5"/>
  <c r="I64" i="5"/>
  <c r="H1305" i="5"/>
  <c r="F519" i="5"/>
  <c r="R443" i="5"/>
  <c r="F1668" i="5"/>
  <c r="H1668" i="5"/>
  <c r="G1668" i="5"/>
  <c r="J1668" i="5"/>
  <c r="F1640" i="5"/>
  <c r="G1598" i="5"/>
  <c r="F1598" i="5"/>
  <c r="H1598" i="5"/>
  <c r="R1598" i="5"/>
  <c r="F1576" i="5"/>
  <c r="H1576" i="5"/>
  <c r="J1576" i="5"/>
  <c r="F1534" i="5"/>
  <c r="R1534" i="5"/>
  <c r="I1534" i="5"/>
  <c r="G1512" i="5"/>
  <c r="J1512" i="5"/>
  <c r="I1512" i="5"/>
  <c r="H1512" i="5"/>
  <c r="G1500" i="5"/>
  <c r="F1500" i="5"/>
  <c r="F1448" i="5"/>
  <c r="H519" i="5"/>
  <c r="I2376" i="5"/>
  <c r="J2376" i="5"/>
  <c r="F2376" i="5"/>
  <c r="J2312" i="5"/>
  <c r="H2312" i="5"/>
  <c r="R2312" i="5"/>
  <c r="R2038" i="5"/>
  <c r="H2038" i="5"/>
  <c r="I2038" i="5"/>
  <c r="J2243" i="5"/>
  <c r="G1095" i="5"/>
  <c r="I527" i="5"/>
  <c r="I2423" i="5"/>
  <c r="G2239" i="5"/>
  <c r="H2239" i="5"/>
  <c r="R2239" i="5"/>
  <c r="F2239" i="5"/>
  <c r="I2239" i="5"/>
  <c r="F2147" i="5"/>
  <c r="H2207" i="5"/>
  <c r="I2207" i="5"/>
  <c r="F2207" i="5"/>
  <c r="J2207" i="5"/>
  <c r="R2207" i="5"/>
  <c r="G1991" i="5"/>
  <c r="I2128" i="5"/>
  <c r="R2128" i="5"/>
  <c r="F2128" i="5"/>
  <c r="I1839" i="5"/>
  <c r="G1839" i="5"/>
  <c r="R1471" i="5"/>
  <c r="G1471" i="5"/>
  <c r="I1471" i="5"/>
  <c r="R1831" i="5"/>
  <c r="F1831" i="5"/>
  <c r="G1499" i="5"/>
  <c r="H1499" i="5"/>
  <c r="R1499" i="5"/>
  <c r="F1499" i="5"/>
  <c r="G1952" i="5"/>
  <c r="F1952" i="5"/>
  <c r="R1952" i="5"/>
  <c r="I1952" i="5"/>
  <c r="H1952" i="5"/>
  <c r="J1419" i="5"/>
  <c r="F1419" i="5"/>
  <c r="R947" i="5"/>
  <c r="R1087" i="5"/>
  <c r="I1087" i="5"/>
  <c r="G1087" i="5"/>
  <c r="J1087" i="5"/>
  <c r="R790" i="5"/>
  <c r="F790" i="5"/>
  <c r="H790" i="5"/>
  <c r="G790" i="5"/>
  <c r="J790" i="5"/>
  <c r="R27" i="5"/>
  <c r="G99" i="5"/>
  <c r="F99" i="5"/>
  <c r="H99" i="5"/>
  <c r="G163" i="5"/>
  <c r="H163" i="5"/>
  <c r="F163" i="5"/>
  <c r="F339" i="5"/>
  <c r="G339" i="5"/>
  <c r="R339" i="5"/>
  <c r="R551" i="5"/>
  <c r="G551" i="5"/>
  <c r="H574" i="5"/>
  <c r="I574" i="5"/>
  <c r="R574" i="5"/>
  <c r="J574" i="5"/>
  <c r="R615" i="5"/>
  <c r="F615" i="5"/>
  <c r="H615" i="5"/>
  <c r="J627" i="5"/>
  <c r="I627" i="5"/>
  <c r="H627" i="5"/>
  <c r="R627" i="5"/>
  <c r="G627" i="5"/>
  <c r="F639" i="5"/>
  <c r="I639" i="5"/>
  <c r="R639" i="5"/>
  <c r="J639" i="5"/>
  <c r="G639" i="5"/>
  <c r="H639" i="5"/>
  <c r="J680" i="5"/>
  <c r="H680" i="5"/>
  <c r="I680" i="5"/>
  <c r="F680" i="5"/>
  <c r="G686" i="5"/>
  <c r="R686" i="5"/>
  <c r="H686" i="5"/>
  <c r="I686" i="5"/>
  <c r="G744" i="5"/>
  <c r="R744" i="5"/>
  <c r="H744" i="5"/>
  <c r="I744" i="5"/>
  <c r="H883" i="5"/>
  <c r="J883" i="5"/>
  <c r="G883" i="5"/>
  <c r="I883" i="5"/>
  <c r="R883" i="5"/>
  <c r="F967" i="5"/>
  <c r="J967" i="5"/>
  <c r="G967" i="5"/>
  <c r="H967" i="5"/>
  <c r="I967" i="5"/>
  <c r="I999" i="5"/>
  <c r="R999" i="5"/>
  <c r="J1031" i="5"/>
  <c r="H1031" i="5"/>
  <c r="I1031" i="5"/>
  <c r="R1031" i="5"/>
  <c r="H1091" i="5"/>
  <c r="J1091" i="5"/>
  <c r="I1091" i="5"/>
  <c r="F1102" i="5"/>
  <c r="R1102" i="5"/>
  <c r="H1102" i="5"/>
  <c r="G1102" i="5"/>
  <c r="I1102" i="5"/>
  <c r="J1112" i="5"/>
  <c r="F1112" i="5"/>
  <c r="R1112" i="5"/>
  <c r="G1112" i="5"/>
  <c r="H1112" i="5"/>
  <c r="I1147" i="5"/>
  <c r="G1147" i="5"/>
  <c r="R1147" i="5"/>
  <c r="F1152" i="5"/>
  <c r="R1152" i="5"/>
  <c r="H1152" i="5"/>
  <c r="G1152" i="5"/>
  <c r="I1152" i="5"/>
  <c r="F1158" i="5"/>
  <c r="J1158" i="5"/>
  <c r="G1158" i="5"/>
  <c r="H1158" i="5"/>
  <c r="J1200" i="5"/>
  <c r="H1200" i="5"/>
  <c r="F1200" i="5"/>
  <c r="G1200" i="5"/>
  <c r="R1200" i="5"/>
  <c r="F1280" i="5"/>
  <c r="J1280" i="5"/>
  <c r="H1304" i="5"/>
  <c r="J1304" i="5"/>
  <c r="F1387" i="5"/>
  <c r="G1387" i="5"/>
  <c r="G1408" i="5"/>
  <c r="F1408" i="5"/>
  <c r="R1531" i="5"/>
  <c r="H1531" i="5"/>
  <c r="G1531" i="5"/>
  <c r="I1531" i="5"/>
  <c r="F1531" i="5"/>
  <c r="J1563" i="5"/>
  <c r="H1563" i="5"/>
  <c r="I1563" i="5"/>
  <c r="R1563" i="5"/>
  <c r="G1595" i="5"/>
  <c r="R1595" i="5"/>
  <c r="F1595" i="5"/>
  <c r="H1595" i="5"/>
  <c r="I1595" i="5"/>
  <c r="R1627" i="5"/>
  <c r="H1627" i="5"/>
  <c r="I1627" i="5"/>
  <c r="R1659" i="5"/>
  <c r="G1659" i="5"/>
  <c r="H1659" i="5"/>
  <c r="F1659" i="5"/>
  <c r="J1691" i="5"/>
  <c r="H1691" i="5"/>
  <c r="I1691" i="5"/>
  <c r="F1691" i="5"/>
  <c r="R1691" i="5"/>
  <c r="F1704" i="5"/>
  <c r="J1704" i="5"/>
  <c r="I1710" i="5"/>
  <c r="R1710" i="5"/>
  <c r="F1710" i="5"/>
  <c r="G1710" i="5"/>
  <c r="H1710" i="5"/>
  <c r="F1747" i="5"/>
  <c r="F1806" i="5"/>
  <c r="G1806" i="5"/>
  <c r="I1806" i="5"/>
  <c r="R1806" i="5"/>
  <c r="I1846" i="5"/>
  <c r="J1846" i="5"/>
  <c r="R1846" i="5"/>
  <c r="F1846" i="5"/>
  <c r="G1846" i="5"/>
  <c r="G333" i="5"/>
  <c r="H315" i="5"/>
  <c r="G315" i="5"/>
  <c r="F315" i="5"/>
  <c r="R315" i="5"/>
  <c r="R367" i="5"/>
  <c r="F367" i="5"/>
  <c r="H367" i="5"/>
  <c r="I367" i="5"/>
  <c r="I1784" i="5"/>
  <c r="J1784" i="5"/>
  <c r="F1784" i="5"/>
  <c r="J1155" i="5"/>
  <c r="F1155" i="5"/>
  <c r="J835" i="5"/>
  <c r="G835" i="5"/>
  <c r="R835" i="5"/>
  <c r="G2243" i="5"/>
  <c r="G1155" i="5"/>
  <c r="I1155" i="5"/>
  <c r="F947" i="5"/>
  <c r="H835" i="5"/>
  <c r="H374" i="5"/>
  <c r="J1478" i="5"/>
  <c r="G1478" i="5"/>
  <c r="R792" i="5"/>
  <c r="J792" i="5"/>
  <c r="G166" i="5"/>
  <c r="F166" i="5"/>
  <c r="R166" i="5"/>
  <c r="H166" i="5"/>
  <c r="I166" i="5"/>
  <c r="G144" i="5"/>
  <c r="F144" i="5"/>
  <c r="R144" i="5"/>
  <c r="H144" i="5"/>
  <c r="I144" i="5"/>
  <c r="G102" i="5"/>
  <c r="H102" i="5"/>
  <c r="I102" i="5"/>
  <c r="F102" i="5"/>
  <c r="G80" i="5"/>
  <c r="F80" i="5"/>
  <c r="R80" i="5"/>
  <c r="H80" i="5"/>
  <c r="R38" i="5"/>
  <c r="R22" i="5"/>
  <c r="H1839" i="5"/>
  <c r="G367" i="5"/>
  <c r="H1680" i="5"/>
  <c r="I1680" i="5"/>
  <c r="J1680" i="5"/>
  <c r="F1680" i="5"/>
  <c r="I1664" i="5"/>
  <c r="J1664" i="5"/>
  <c r="R1664" i="5"/>
  <c r="R608" i="5"/>
  <c r="F608" i="5"/>
  <c r="J568" i="5"/>
  <c r="F568" i="5"/>
  <c r="I568" i="5"/>
  <c r="J602" i="5"/>
  <c r="R480" i="5"/>
  <c r="F480" i="5"/>
  <c r="R360" i="5"/>
  <c r="H360" i="5"/>
  <c r="I360" i="5"/>
  <c r="F360" i="5"/>
  <c r="G360" i="5"/>
  <c r="H296" i="5"/>
  <c r="R296" i="5"/>
  <c r="I296" i="5"/>
  <c r="G296" i="5"/>
  <c r="F296" i="5"/>
  <c r="F232" i="5"/>
  <c r="G232" i="5"/>
  <c r="R232" i="5"/>
  <c r="H232" i="5"/>
  <c r="I232" i="5"/>
  <c r="H2423" i="5"/>
  <c r="H1155" i="5"/>
  <c r="J1499" i="5"/>
  <c r="J1952" i="5"/>
  <c r="J2239" i="5"/>
  <c r="G1662" i="5"/>
  <c r="J1662" i="5"/>
  <c r="I640" i="5"/>
  <c r="G640" i="5"/>
  <c r="R758" i="5"/>
  <c r="I758" i="5"/>
  <c r="F758" i="5"/>
  <c r="G758" i="5"/>
  <c r="J758" i="5"/>
  <c r="H758" i="5"/>
  <c r="J1147" i="5"/>
  <c r="R1998" i="5"/>
  <c r="G1632" i="5"/>
  <c r="I1632" i="5"/>
  <c r="J1632" i="5"/>
  <c r="F1632" i="5"/>
  <c r="R1632" i="5"/>
  <c r="G1590" i="5"/>
  <c r="H1590" i="5"/>
  <c r="I1590" i="5"/>
  <c r="J1590" i="5"/>
  <c r="F1590" i="5"/>
  <c r="H1526" i="5"/>
  <c r="J1526" i="5"/>
  <c r="F1526" i="5"/>
  <c r="I1526" i="5"/>
  <c r="J1480" i="5"/>
  <c r="J1432" i="5"/>
  <c r="G1432" i="5"/>
  <c r="R1432" i="5"/>
  <c r="R406" i="5"/>
  <c r="J406" i="5"/>
  <c r="F406" i="5"/>
  <c r="H406" i="5"/>
  <c r="I406" i="5"/>
  <c r="G406" i="5"/>
  <c r="G827" i="5"/>
  <c r="H827" i="5"/>
  <c r="R827" i="5"/>
  <c r="J827" i="5"/>
  <c r="F827" i="5"/>
  <c r="I827" i="5"/>
  <c r="G803" i="5"/>
  <c r="H803" i="5"/>
  <c r="R803" i="5"/>
  <c r="F803" i="5"/>
  <c r="J803" i="5"/>
  <c r="F255" i="5"/>
  <c r="R255" i="5"/>
  <c r="R2147" i="5"/>
  <c r="H1307" i="5"/>
  <c r="G1307" i="5"/>
  <c r="R1275" i="5"/>
  <c r="H1275" i="5"/>
  <c r="G1243" i="5"/>
  <c r="J1243" i="5"/>
  <c r="H1211" i="5"/>
  <c r="F1211" i="5"/>
  <c r="J1179" i="5"/>
  <c r="I1179" i="5"/>
  <c r="R1179" i="5"/>
  <c r="G1179" i="5"/>
  <c r="F1179" i="5"/>
  <c r="H1179" i="5"/>
  <c r="F835" i="5"/>
  <c r="I1499" i="5"/>
  <c r="G680" i="5"/>
  <c r="G1040" i="5"/>
  <c r="R1040" i="5"/>
  <c r="H1040" i="5"/>
  <c r="I1040" i="5"/>
  <c r="R998" i="5"/>
  <c r="G976" i="5"/>
  <c r="J976" i="5"/>
  <c r="F976" i="5"/>
  <c r="R976" i="5"/>
  <c r="H976" i="5"/>
  <c r="H999" i="5"/>
  <c r="J1102" i="5"/>
  <c r="G1430" i="5"/>
  <c r="F1430" i="5"/>
  <c r="H1430" i="5"/>
  <c r="J816" i="5"/>
  <c r="F816" i="5"/>
  <c r="R816" i="5"/>
  <c r="R755" i="5"/>
  <c r="H755" i="5"/>
  <c r="G755" i="5"/>
  <c r="I755" i="5"/>
  <c r="J755" i="5"/>
  <c r="I723" i="5"/>
  <c r="F723" i="5"/>
  <c r="R723" i="5"/>
  <c r="R691" i="5"/>
  <c r="I691" i="5"/>
  <c r="F691" i="5"/>
  <c r="H691" i="5"/>
  <c r="G691" i="5"/>
  <c r="H659" i="5"/>
  <c r="G659" i="5"/>
  <c r="I659" i="5"/>
  <c r="J659" i="5"/>
  <c r="F659" i="5"/>
  <c r="J463" i="5"/>
  <c r="R463" i="5"/>
  <c r="F463" i="5"/>
  <c r="H463" i="5"/>
  <c r="G335" i="5"/>
  <c r="H335" i="5"/>
  <c r="R335" i="5"/>
  <c r="F335" i="5"/>
  <c r="I648" i="5"/>
  <c r="H303" i="5"/>
  <c r="R657" i="5"/>
  <c r="J612" i="5"/>
  <c r="R1588" i="5"/>
  <c r="R709" i="5"/>
  <c r="G253" i="5"/>
  <c r="F2387" i="5"/>
  <c r="G1020" i="5"/>
  <c r="J661" i="5"/>
  <c r="H452" i="5"/>
  <c r="I332" i="5"/>
  <c r="H100" i="5"/>
  <c r="G292" i="5"/>
  <c r="H2299" i="5"/>
  <c r="G2083" i="5"/>
  <c r="R1399" i="5"/>
  <c r="J1399" i="5"/>
  <c r="R782" i="5"/>
  <c r="I782" i="5"/>
  <c r="F782" i="5"/>
  <c r="G782" i="5"/>
  <c r="G479" i="5"/>
  <c r="I479" i="5"/>
  <c r="F267" i="5"/>
  <c r="H267" i="5"/>
  <c r="I267" i="5"/>
  <c r="H885" i="5"/>
  <c r="G523" i="5"/>
  <c r="I523" i="5"/>
  <c r="G235" i="5"/>
  <c r="I235" i="5"/>
  <c r="G1883" i="5"/>
  <c r="I1883" i="5"/>
  <c r="F1883" i="5"/>
  <c r="S1895" i="5"/>
  <c r="S1906" i="5"/>
  <c r="S1917" i="5"/>
  <c r="S1930" i="5"/>
  <c r="R1947" i="5"/>
  <c r="I1947" i="5"/>
  <c r="H1947" i="5"/>
  <c r="J1947" i="5"/>
  <c r="F1947" i="5"/>
  <c r="G1947" i="5"/>
  <c r="S1954" i="5"/>
  <c r="S1972" i="5"/>
  <c r="S1986" i="5"/>
  <c r="S1998" i="5"/>
  <c r="S2037" i="5"/>
  <c r="S2088" i="5"/>
  <c r="S2101" i="5"/>
  <c r="S2133" i="5"/>
  <c r="S2145" i="5"/>
  <c r="S2159" i="5"/>
  <c r="I2199" i="5"/>
  <c r="F2199" i="5"/>
  <c r="R2199" i="5"/>
  <c r="G2199" i="5"/>
  <c r="H2199" i="5"/>
  <c r="S2242" i="5"/>
  <c r="S2250" i="5"/>
  <c r="S2265" i="5"/>
  <c r="S2272" i="5"/>
  <c r="S2287" i="5"/>
  <c r="S2356" i="5"/>
  <c r="S2372" i="5"/>
  <c r="S2388" i="5"/>
  <c r="S2420" i="5"/>
  <c r="J2390" i="5"/>
  <c r="F2390" i="5"/>
  <c r="I2390" i="5"/>
  <c r="R2280" i="5"/>
  <c r="H2280" i="5"/>
  <c r="J2280" i="5"/>
  <c r="F2280" i="5"/>
  <c r="I2280" i="5"/>
  <c r="J2160" i="5"/>
  <c r="I2045" i="5"/>
  <c r="R2045" i="5"/>
  <c r="J2045" i="5"/>
  <c r="H2045" i="5"/>
  <c r="R1878" i="5"/>
  <c r="F1878" i="5"/>
  <c r="G1878" i="5"/>
  <c r="I1878" i="5"/>
  <c r="J1878" i="5"/>
  <c r="I1750" i="5"/>
  <c r="F1750" i="5"/>
  <c r="G1750" i="5"/>
  <c r="H1750" i="5"/>
  <c r="J1750" i="5"/>
  <c r="R1750" i="5"/>
  <c r="I1636" i="5"/>
  <c r="R2300" i="5"/>
  <c r="H2472" i="5"/>
  <c r="H1883" i="5"/>
  <c r="H405" i="5"/>
  <c r="H253" i="5"/>
  <c r="R2119" i="5"/>
  <c r="G2339" i="5"/>
  <c r="I661" i="5"/>
  <c r="R332" i="5"/>
  <c r="H1020" i="5"/>
  <c r="F100" i="5"/>
  <c r="F523" i="5"/>
  <c r="G1399" i="5"/>
  <c r="H2083" i="5"/>
  <c r="S773" i="5"/>
  <c r="I975" i="5"/>
  <c r="R1039" i="5"/>
  <c r="H1039" i="5"/>
  <c r="S1078" i="5"/>
  <c r="S1093" i="5"/>
  <c r="I1103" i="5"/>
  <c r="R1134" i="5"/>
  <c r="F1134" i="5"/>
  <c r="G1134" i="5"/>
  <c r="I1134" i="5"/>
  <c r="S1160" i="5"/>
  <c r="S1167" i="5"/>
  <c r="S1174" i="5"/>
  <c r="S1188" i="5"/>
  <c r="S1202" i="5"/>
  <c r="S1224" i="5"/>
  <c r="S1238" i="5"/>
  <c r="S1252" i="5"/>
  <c r="S1276" i="5"/>
  <c r="F1288" i="5"/>
  <c r="R1288" i="5"/>
  <c r="S1306" i="5"/>
  <c r="S1312" i="5"/>
  <c r="S1318" i="5"/>
  <c r="S1335" i="5"/>
  <c r="S1340" i="5"/>
  <c r="S1359" i="5"/>
  <c r="G1368" i="5"/>
  <c r="R1368" i="5"/>
  <c r="H1368" i="5"/>
  <c r="J1368" i="5"/>
  <c r="S1399" i="5"/>
  <c r="S1405" i="5"/>
  <c r="S1410" i="5"/>
  <c r="S1423" i="5"/>
  <c r="I1438" i="5"/>
  <c r="J1438" i="5"/>
  <c r="F1438" i="5"/>
  <c r="S1527" i="5"/>
  <c r="S1533" i="5"/>
  <c r="G1539" i="5"/>
  <c r="R1539" i="5"/>
  <c r="I1539" i="5"/>
  <c r="S1559" i="5"/>
  <c r="H1571" i="5"/>
  <c r="R1571" i="5"/>
  <c r="I1571" i="5"/>
  <c r="S1591" i="5"/>
  <c r="H1603" i="5"/>
  <c r="I1603" i="5"/>
  <c r="R1603" i="5"/>
  <c r="S1623" i="5"/>
  <c r="S1629" i="5"/>
  <c r="I1635" i="5"/>
  <c r="S1655" i="5"/>
  <c r="S1661" i="5"/>
  <c r="J1667" i="5"/>
  <c r="H1667" i="5"/>
  <c r="I1667" i="5"/>
  <c r="F1667" i="5"/>
  <c r="G1667" i="5"/>
  <c r="S1687" i="5"/>
  <c r="S1706" i="5"/>
  <c r="J1711" i="5"/>
  <c r="F1711" i="5"/>
  <c r="S1716" i="5"/>
  <c r="S1721" i="5"/>
  <c r="G1731" i="5"/>
  <c r="J1731" i="5"/>
  <c r="F1731" i="5"/>
  <c r="I1731" i="5"/>
  <c r="S1737" i="5"/>
  <c r="F1743" i="5"/>
  <c r="I1743" i="5"/>
  <c r="S1749" i="5"/>
  <c r="S1760" i="5"/>
  <c r="I1795" i="5"/>
  <c r="J1795" i="5"/>
  <c r="F1795" i="5"/>
  <c r="S1802" i="5"/>
  <c r="S1814" i="5"/>
  <c r="S1824" i="5"/>
  <c r="S1830" i="5"/>
  <c r="S1842" i="5"/>
  <c r="S1848" i="5"/>
  <c r="S1854" i="5"/>
  <c r="S1878" i="5"/>
  <c r="S1901" i="5"/>
  <c r="S1911" i="5"/>
  <c r="R1923" i="5"/>
  <c r="H1923" i="5"/>
  <c r="J1923" i="5"/>
  <c r="F1923" i="5"/>
  <c r="I1923" i="5"/>
  <c r="S1942" i="5"/>
  <c r="I1967" i="5"/>
  <c r="H1967" i="5"/>
  <c r="J1967" i="5"/>
  <c r="F1967" i="5"/>
  <c r="R1967" i="5"/>
  <c r="S1991" i="5"/>
  <c r="S2063" i="5"/>
  <c r="S2081" i="5"/>
  <c r="S2095" i="5"/>
  <c r="S2126" i="5"/>
  <c r="S2152" i="5"/>
  <c r="S2165" i="5"/>
  <c r="S2172" i="5"/>
  <c r="S2185" i="5"/>
  <c r="S2258" i="5"/>
  <c r="S2309" i="5"/>
  <c r="S2317" i="5"/>
  <c r="S2348" i="5"/>
  <c r="S2364" i="5"/>
  <c r="S2380" i="5"/>
  <c r="S2428" i="5"/>
  <c r="S2444" i="5"/>
  <c r="I2487" i="5"/>
  <c r="J2487" i="5"/>
  <c r="R2387" i="5"/>
  <c r="H2387" i="5"/>
  <c r="I2184" i="5"/>
  <c r="J2184" i="5"/>
  <c r="F2184" i="5"/>
  <c r="H2486" i="5"/>
  <c r="J2486" i="5"/>
  <c r="I2486" i="5"/>
  <c r="G2486" i="5"/>
  <c r="R2486" i="5"/>
  <c r="R2264" i="5"/>
  <c r="F2264" i="5"/>
  <c r="G2264" i="5"/>
  <c r="I2264" i="5"/>
  <c r="J2264" i="5"/>
  <c r="H2206" i="5"/>
  <c r="G2206" i="5"/>
  <c r="J2206" i="5"/>
  <c r="I2141" i="5"/>
  <c r="H2141" i="5"/>
  <c r="J2141" i="5"/>
  <c r="R2141" i="5"/>
  <c r="F2141" i="5"/>
  <c r="G2088" i="5"/>
  <c r="J2088" i="5"/>
  <c r="J1997" i="5"/>
  <c r="I1997" i="5"/>
  <c r="G1997" i="5"/>
  <c r="I1709" i="5"/>
  <c r="G1709" i="5"/>
  <c r="J1709" i="5"/>
  <c r="J1237" i="5"/>
  <c r="R1237" i="5"/>
  <c r="R177" i="5"/>
  <c r="R1636" i="5"/>
  <c r="J508" i="5"/>
  <c r="H1636" i="5"/>
  <c r="G2487" i="5"/>
  <c r="F2472" i="5"/>
  <c r="G2184" i="5"/>
  <c r="R1920" i="5"/>
  <c r="R2227" i="5"/>
  <c r="R1883" i="5"/>
  <c r="I405" i="5"/>
  <c r="S2070" i="5"/>
  <c r="S2332" i="5"/>
  <c r="G2119" i="5"/>
  <c r="I292" i="5"/>
  <c r="R52" i="5"/>
  <c r="J523" i="5"/>
  <c r="H479" i="5"/>
  <c r="R1912" i="5"/>
  <c r="F1399" i="5"/>
  <c r="F2045" i="5"/>
  <c r="H782" i="5"/>
  <c r="S2057" i="5"/>
  <c r="G2141" i="5"/>
  <c r="H2264" i="5"/>
  <c r="R1997" i="5"/>
  <c r="J1883" i="5"/>
  <c r="I2339" i="5"/>
  <c r="H2339" i="5"/>
  <c r="F452" i="5"/>
  <c r="R1020" i="5"/>
  <c r="H292" i="5"/>
  <c r="R479" i="5"/>
  <c r="H1399" i="5"/>
  <c r="S2436" i="5"/>
  <c r="G2387" i="5"/>
  <c r="G2280" i="5"/>
  <c r="G2195" i="5"/>
  <c r="R1808" i="5"/>
  <c r="H1808" i="5"/>
  <c r="J1808" i="5"/>
  <c r="I1808" i="5"/>
  <c r="G1808" i="5"/>
  <c r="F1808" i="5"/>
  <c r="F405" i="5"/>
  <c r="I709" i="5"/>
  <c r="G372" i="5"/>
  <c r="S2476" i="5"/>
  <c r="H2119" i="5"/>
  <c r="F2300" i="5"/>
  <c r="G2300" i="5"/>
  <c r="J2119" i="5"/>
  <c r="I1588" i="5"/>
  <c r="G405" i="5"/>
  <c r="F372" i="5"/>
  <c r="S2324" i="5"/>
  <c r="G980" i="5"/>
  <c r="H661" i="5"/>
  <c r="H709" i="5"/>
  <c r="F332" i="5"/>
  <c r="F980" i="5"/>
  <c r="J1020" i="5"/>
  <c r="I100" i="5"/>
  <c r="F479" i="5"/>
  <c r="I1912" i="5"/>
  <c r="H2180" i="5"/>
  <c r="G2045" i="5"/>
  <c r="I1399" i="5"/>
  <c r="I2160" i="5"/>
  <c r="S1936" i="5"/>
  <c r="S1300" i="5"/>
  <c r="S2452" i="5"/>
  <c r="R661" i="5"/>
  <c r="F709" i="5"/>
  <c r="J452" i="5"/>
  <c r="J479" i="5"/>
  <c r="J1912" i="5"/>
  <c r="R1966" i="5"/>
  <c r="J847" i="5"/>
  <c r="R2083" i="5"/>
  <c r="G2115" i="5"/>
  <c r="J782" i="5"/>
  <c r="I2206" i="5"/>
  <c r="S1889" i="5"/>
  <c r="S2206" i="5"/>
  <c r="S2178" i="5"/>
  <c r="I508" i="5"/>
  <c r="H1588" i="5"/>
  <c r="R2160" i="5"/>
  <c r="I372" i="5"/>
  <c r="G1636" i="5"/>
  <c r="R2206" i="5"/>
  <c r="F661" i="5"/>
  <c r="J709" i="5"/>
  <c r="H372" i="5"/>
  <c r="I452" i="5"/>
  <c r="F1912" i="5"/>
  <c r="R235" i="5"/>
  <c r="G267" i="5"/>
  <c r="I2083" i="5"/>
  <c r="G1237" i="5"/>
  <c r="R2299" i="5"/>
  <c r="S2193" i="5"/>
  <c r="S1961" i="5"/>
  <c r="G2023" i="5"/>
  <c r="I2023" i="5"/>
  <c r="H2023" i="5"/>
  <c r="H2222" i="5"/>
  <c r="J2222" i="5"/>
  <c r="F2222" i="5"/>
  <c r="I1863" i="5"/>
  <c r="J1863" i="5"/>
  <c r="F1863" i="5"/>
  <c r="G1863" i="5"/>
  <c r="G1431" i="5"/>
  <c r="I1431" i="5"/>
  <c r="I467" i="5"/>
  <c r="G1111" i="5"/>
  <c r="R55" i="5"/>
  <c r="G87" i="5"/>
  <c r="R87" i="5"/>
  <c r="H87" i="5"/>
  <c r="I87" i="5"/>
  <c r="F119" i="5"/>
  <c r="R119" i="5"/>
  <c r="H119" i="5"/>
  <c r="G119" i="5"/>
  <c r="I119" i="5"/>
  <c r="G151" i="5"/>
  <c r="H151" i="5"/>
  <c r="S196" i="5"/>
  <c r="F208" i="5"/>
  <c r="H208" i="5"/>
  <c r="I208" i="5"/>
  <c r="G208" i="5"/>
  <c r="S225" i="5"/>
  <c r="S231" i="5"/>
  <c r="S238" i="5"/>
  <c r="S259" i="5"/>
  <c r="S266" i="5"/>
  <c r="S279" i="5"/>
  <c r="S298" i="5"/>
  <c r="S304" i="5"/>
  <c r="S311" i="5"/>
  <c r="S319" i="5"/>
  <c r="S333" i="5"/>
  <c r="S340" i="5"/>
  <c r="S354" i="5"/>
  <c r="G359" i="5"/>
  <c r="R359" i="5"/>
  <c r="H359" i="5"/>
  <c r="I359" i="5"/>
  <c r="S421" i="5"/>
  <c r="S446" i="5"/>
  <c r="I459" i="5"/>
  <c r="R459" i="5"/>
  <c r="F459" i="5"/>
  <c r="G459" i="5"/>
  <c r="S479" i="5"/>
  <c r="F527" i="5"/>
  <c r="G527" i="5"/>
  <c r="R527" i="5"/>
  <c r="H527" i="5"/>
  <c r="S533" i="5"/>
  <c r="S552" i="5"/>
  <c r="F558" i="5"/>
  <c r="H558" i="5"/>
  <c r="I558" i="5"/>
  <c r="J558" i="5"/>
  <c r="H563" i="5"/>
  <c r="R563" i="5"/>
  <c r="G563" i="5"/>
  <c r="J563" i="5"/>
  <c r="S569" i="5"/>
  <c r="S582" i="5"/>
  <c r="H587" i="5"/>
  <c r="R587" i="5"/>
  <c r="I587" i="5"/>
  <c r="F587" i="5"/>
  <c r="S605" i="5"/>
  <c r="S616" i="5"/>
  <c r="I622" i="5"/>
  <c r="J622" i="5"/>
  <c r="F622" i="5"/>
  <c r="S640" i="5"/>
  <c r="S658" i="5"/>
  <c r="S670" i="5"/>
  <c r="S681" i="5"/>
  <c r="G704" i="5"/>
  <c r="J704" i="5"/>
  <c r="G710" i="5"/>
  <c r="I710" i="5"/>
  <c r="S716" i="5"/>
  <c r="S722" i="5"/>
  <c r="S728" i="5"/>
  <c r="S757" i="5"/>
  <c r="S765" i="5"/>
  <c r="S772" i="5"/>
  <c r="S785" i="5"/>
  <c r="S793" i="5"/>
  <c r="S799" i="5"/>
  <c r="S805" i="5"/>
  <c r="S813" i="5"/>
  <c r="S819" i="5"/>
  <c r="S832" i="5"/>
  <c r="S840" i="5"/>
  <c r="S852" i="5"/>
  <c r="R859" i="5"/>
  <c r="J859" i="5"/>
  <c r="H859" i="5"/>
  <c r="F859" i="5"/>
  <c r="I871" i="5"/>
  <c r="R871" i="5"/>
  <c r="S884" i="5"/>
  <c r="S897" i="5"/>
  <c r="S909" i="5"/>
  <c r="S917" i="5"/>
  <c r="G935" i="5"/>
  <c r="R935" i="5"/>
  <c r="J935" i="5"/>
  <c r="H935" i="5"/>
  <c r="S950" i="5"/>
  <c r="F955" i="5"/>
  <c r="G955" i="5"/>
  <c r="H955" i="5"/>
  <c r="S968" i="5"/>
  <c r="R987" i="5"/>
  <c r="F987" i="5"/>
  <c r="S1032" i="5"/>
  <c r="S1045" i="5"/>
  <c r="H1051" i="5"/>
  <c r="I1051" i="5"/>
  <c r="S1071" i="5"/>
  <c r="S1077" i="5"/>
  <c r="I1118" i="5"/>
  <c r="F1118" i="5"/>
  <c r="I1128" i="5"/>
  <c r="S1194" i="5"/>
  <c r="I1208" i="5"/>
  <c r="F1208" i="5"/>
  <c r="G1208" i="5"/>
  <c r="R1208" i="5"/>
  <c r="S1230" i="5"/>
  <c r="S1237" i="5"/>
  <c r="S1244" i="5"/>
  <c r="S1258" i="5"/>
  <c r="S1264" i="5"/>
  <c r="S1270" i="5"/>
  <c r="S1281" i="5"/>
  <c r="S1288" i="5"/>
  <c r="S1294" i="5"/>
  <c r="S1311" i="5"/>
  <c r="J1334" i="5"/>
  <c r="R1334" i="5"/>
  <c r="G1334" i="5"/>
  <c r="F1334" i="5"/>
  <c r="S1346" i="5"/>
  <c r="R1352" i="5"/>
  <c r="F1352" i="5"/>
  <c r="S1373" i="5"/>
  <c r="J1383" i="5"/>
  <c r="R1383" i="5"/>
  <c r="G1383" i="5"/>
  <c r="I1383" i="5"/>
  <c r="S1393" i="5"/>
  <c r="S1409" i="5"/>
  <c r="S1415" i="5"/>
  <c r="F1422" i="5"/>
  <c r="H1422" i="5"/>
  <c r="S1474" i="5"/>
  <c r="S1482" i="5"/>
  <c r="S1498" i="5"/>
  <c r="S1513" i="5"/>
  <c r="J1519" i="5"/>
  <c r="H1519" i="5"/>
  <c r="I1519" i="5"/>
  <c r="R1519" i="5"/>
  <c r="G1519" i="5"/>
  <c r="F1519" i="5"/>
  <c r="S1532" i="5"/>
  <c r="S1545" i="5"/>
  <c r="I1551" i="5"/>
  <c r="R1551" i="5"/>
  <c r="H1551" i="5"/>
  <c r="S1558" i="5"/>
  <c r="S1564" i="5"/>
  <c r="S1577" i="5"/>
  <c r="R1583" i="5"/>
  <c r="H1583" i="5"/>
  <c r="J1583" i="5"/>
  <c r="G1583" i="5"/>
  <c r="F1583" i="5"/>
  <c r="S1609" i="5"/>
  <c r="R1615" i="5"/>
  <c r="H1615" i="5"/>
  <c r="I1615" i="5"/>
  <c r="F1615" i="5"/>
  <c r="J1615" i="5"/>
  <c r="S1622" i="5"/>
  <c r="S1641" i="5"/>
  <c r="R1647" i="5"/>
  <c r="G1647" i="5"/>
  <c r="H1647" i="5"/>
  <c r="I1647" i="5"/>
  <c r="S1660" i="5"/>
  <c r="S1673" i="5"/>
  <c r="R1679" i="5"/>
  <c r="G1679" i="5"/>
  <c r="H1679" i="5"/>
  <c r="I1679" i="5"/>
  <c r="S1686" i="5"/>
  <c r="S1705" i="5"/>
  <c r="I1715" i="5"/>
  <c r="J1715" i="5"/>
  <c r="F1715" i="5"/>
  <c r="H1720" i="5"/>
  <c r="J1720" i="5"/>
  <c r="J1736" i="5"/>
  <c r="F1736" i="5"/>
  <c r="S1743" i="5"/>
  <c r="S1748" i="5"/>
  <c r="S1754" i="5"/>
  <c r="J1759" i="5"/>
  <c r="I1759" i="5"/>
  <c r="F1759" i="5"/>
  <c r="S1766" i="5"/>
  <c r="J1771" i="5"/>
  <c r="F1771" i="5"/>
  <c r="I1771" i="5"/>
  <c r="H1771" i="5"/>
  <c r="G1771" i="5"/>
  <c r="S1778" i="5"/>
  <c r="S1789" i="5"/>
  <c r="S1801" i="5"/>
  <c r="S1807" i="5"/>
  <c r="S1813" i="5"/>
  <c r="S1818" i="5"/>
  <c r="J1823" i="5"/>
  <c r="F1823" i="5"/>
  <c r="I1823" i="5"/>
  <c r="H1823" i="5"/>
  <c r="G1823" i="5"/>
  <c r="S1829" i="5"/>
  <c r="S1841" i="5"/>
  <c r="S1847" i="5"/>
  <c r="S1853" i="5"/>
  <c r="S1864" i="5"/>
  <c r="S1870" i="5"/>
  <c r="S1877" i="5"/>
  <c r="S1883" i="5"/>
  <c r="H1888" i="5"/>
  <c r="G1888" i="5"/>
  <c r="I1888" i="5"/>
  <c r="F1888" i="5"/>
  <c r="J1888" i="5"/>
  <c r="S1894" i="5"/>
  <c r="S1900" i="5"/>
  <c r="S1905" i="5"/>
  <c r="H1910" i="5"/>
  <c r="J1910" i="5"/>
  <c r="G1910" i="5"/>
  <c r="F1910" i="5"/>
  <c r="S1916" i="5"/>
  <c r="S1929" i="5"/>
  <c r="G1935" i="5"/>
  <c r="I1935" i="5"/>
  <c r="S1941" i="5"/>
  <c r="S1953" i="5"/>
  <c r="S1960" i="5"/>
  <c r="S1967" i="5"/>
  <c r="R1971" i="5"/>
  <c r="G1971" i="5"/>
  <c r="I1971" i="5"/>
  <c r="H1971" i="5"/>
  <c r="J1971" i="5"/>
  <c r="F1971" i="5"/>
  <c r="S1978" i="5"/>
  <c r="S1985" i="5"/>
  <c r="I1990" i="5"/>
  <c r="R1990" i="5"/>
  <c r="G1665" i="5"/>
  <c r="R31" i="5"/>
  <c r="I2368" i="5"/>
  <c r="G2368" i="5"/>
  <c r="H2368" i="5"/>
  <c r="R2368" i="5"/>
  <c r="G928" i="5"/>
  <c r="R928" i="5"/>
  <c r="I928" i="5"/>
  <c r="H928" i="5"/>
  <c r="J928" i="5"/>
  <c r="G880" i="5"/>
  <c r="F880" i="5"/>
  <c r="R880" i="5"/>
  <c r="H880" i="5"/>
  <c r="I880" i="5"/>
  <c r="G832" i="5"/>
  <c r="J832" i="5"/>
  <c r="F832" i="5"/>
  <c r="R832" i="5"/>
  <c r="H832" i="5"/>
  <c r="I832" i="5"/>
  <c r="G1951" i="5"/>
  <c r="J1951" i="5"/>
  <c r="F1951" i="5"/>
  <c r="R1951" i="5"/>
  <c r="I1951" i="5"/>
  <c r="H1951" i="5"/>
  <c r="R1507" i="5"/>
  <c r="I1507" i="5"/>
  <c r="F1507" i="5"/>
  <c r="G1507" i="5"/>
  <c r="J1507" i="5"/>
  <c r="H1507" i="5"/>
  <c r="I1423" i="5"/>
  <c r="J1423" i="5"/>
  <c r="H1423" i="5"/>
  <c r="R1423" i="5"/>
  <c r="G1423" i="5"/>
  <c r="F1423" i="5"/>
  <c r="G528" i="5"/>
  <c r="H528" i="5"/>
  <c r="I528" i="5"/>
  <c r="F528" i="5"/>
  <c r="J528" i="5"/>
  <c r="H472" i="5"/>
  <c r="J472" i="5"/>
  <c r="R472" i="5"/>
  <c r="I472" i="5"/>
  <c r="G472" i="5"/>
  <c r="F472" i="5"/>
  <c r="J408" i="5"/>
  <c r="G408" i="5"/>
  <c r="H408" i="5"/>
  <c r="R344" i="5"/>
  <c r="H344" i="5"/>
  <c r="I344" i="5"/>
  <c r="G344" i="5"/>
  <c r="F344" i="5"/>
  <c r="G280" i="5"/>
  <c r="R280" i="5"/>
  <c r="F224" i="5"/>
  <c r="H224" i="5"/>
  <c r="I224" i="5"/>
  <c r="R224" i="5"/>
  <c r="S1997" i="5"/>
  <c r="S2004" i="5"/>
  <c r="G2043" i="5"/>
  <c r="F2043" i="5"/>
  <c r="H2043" i="5"/>
  <c r="I2043" i="5"/>
  <c r="S2056" i="5"/>
  <c r="J2062" i="5"/>
  <c r="F2062" i="5"/>
  <c r="I2062" i="5"/>
  <c r="H2062" i="5"/>
  <c r="S2069" i="5"/>
  <c r="J1492" i="5"/>
  <c r="S2029" i="5"/>
  <c r="I542" i="5"/>
  <c r="R542" i="5"/>
  <c r="J542" i="5"/>
  <c r="F542" i="5"/>
  <c r="H542" i="5"/>
  <c r="G542" i="5"/>
  <c r="I1430" i="5"/>
  <c r="R1430" i="5"/>
  <c r="J1430" i="5"/>
  <c r="F1974" i="5"/>
  <c r="I1974" i="5"/>
  <c r="R1974" i="5"/>
  <c r="G1976" i="5"/>
  <c r="H1976" i="5"/>
  <c r="J1976" i="5"/>
  <c r="G1792" i="5"/>
  <c r="H1792" i="5"/>
  <c r="I1792" i="5"/>
  <c r="J1792" i="5"/>
  <c r="F1792" i="5"/>
  <c r="R1792" i="5"/>
  <c r="H1452" i="5"/>
  <c r="J913" i="5"/>
  <c r="S2080" i="5"/>
  <c r="I1006" i="5"/>
  <c r="F1006" i="5"/>
  <c r="J2326" i="5"/>
  <c r="I2326" i="5"/>
  <c r="H2366" i="5"/>
  <c r="I2366" i="5"/>
  <c r="G2211" i="5"/>
  <c r="H2211" i="5"/>
  <c r="R2211" i="5"/>
  <c r="F2211" i="5"/>
  <c r="I2211" i="5"/>
  <c r="J2211" i="5"/>
  <c r="F1959" i="5"/>
  <c r="J1959" i="5"/>
  <c r="H1455" i="5"/>
  <c r="F1455" i="5"/>
  <c r="R1455" i="5"/>
  <c r="G1455" i="5"/>
  <c r="I1455" i="5"/>
  <c r="G415" i="5"/>
  <c r="I415" i="5"/>
  <c r="J415" i="5"/>
  <c r="F415" i="5"/>
  <c r="H415" i="5"/>
  <c r="J407" i="5"/>
  <c r="H407" i="5"/>
  <c r="F407" i="5"/>
  <c r="R407" i="5"/>
  <c r="F903" i="5"/>
  <c r="R903" i="5"/>
  <c r="G903" i="5"/>
  <c r="H903" i="5"/>
  <c r="J903" i="5"/>
  <c r="G371" i="5"/>
  <c r="F371" i="5"/>
  <c r="H371" i="5"/>
  <c r="R371" i="5"/>
  <c r="I371" i="5"/>
  <c r="H891" i="5"/>
  <c r="R891" i="5"/>
  <c r="F891" i="5"/>
  <c r="I891" i="5"/>
  <c r="J891" i="5"/>
  <c r="G200" i="5"/>
  <c r="F200" i="5"/>
  <c r="R200" i="5"/>
  <c r="H200" i="5"/>
  <c r="G136" i="5"/>
  <c r="I136" i="5"/>
  <c r="F136" i="5"/>
  <c r="G72" i="5"/>
  <c r="F72" i="5"/>
  <c r="R72" i="5"/>
  <c r="H72" i="5"/>
  <c r="G251" i="5"/>
  <c r="R251" i="5"/>
  <c r="I251" i="5"/>
  <c r="F251" i="5"/>
  <c r="H534" i="5"/>
  <c r="R534" i="5"/>
  <c r="J534" i="5"/>
  <c r="F534" i="5"/>
  <c r="I534" i="5"/>
  <c r="F1478" i="5"/>
  <c r="H1478" i="5"/>
  <c r="I1478" i="5"/>
  <c r="R1478" i="5"/>
  <c r="I1238" i="5"/>
  <c r="R1238" i="5"/>
  <c r="G1238" i="5"/>
  <c r="H1238" i="5"/>
  <c r="J1238" i="5"/>
  <c r="G775" i="5"/>
  <c r="J775" i="5"/>
  <c r="F775" i="5"/>
  <c r="I775" i="5"/>
  <c r="R939" i="5"/>
  <c r="I939" i="5"/>
  <c r="H939" i="5"/>
  <c r="J939" i="5"/>
  <c r="G939" i="5"/>
  <c r="H767" i="5"/>
  <c r="J767" i="5"/>
  <c r="I767" i="5"/>
  <c r="G767" i="5"/>
  <c r="J807" i="5"/>
  <c r="R807" i="5"/>
  <c r="I807" i="5"/>
  <c r="F1616" i="5"/>
  <c r="R560" i="5"/>
  <c r="I560" i="5"/>
  <c r="J387" i="5"/>
  <c r="I387" i="5"/>
  <c r="F283" i="5"/>
  <c r="G283" i="5"/>
  <c r="R283" i="5"/>
  <c r="I667" i="5"/>
  <c r="F667" i="5"/>
  <c r="R667" i="5"/>
  <c r="H667" i="5"/>
  <c r="G667" i="5"/>
  <c r="F1415" i="5"/>
  <c r="H1415" i="5"/>
  <c r="S2094" i="5"/>
  <c r="S2100" i="5"/>
  <c r="S2112" i="5"/>
  <c r="S2119" i="5"/>
  <c r="S2125" i="5"/>
  <c r="S2132" i="5"/>
  <c r="S2138" i="5"/>
  <c r="S2144" i="5"/>
  <c r="S2151" i="5"/>
  <c r="S2158" i="5"/>
  <c r="S2177" i="5"/>
  <c r="S2192" i="5"/>
  <c r="S2199" i="5"/>
  <c r="S2205" i="5"/>
  <c r="S2213" i="5"/>
  <c r="S2219" i="5"/>
  <c r="S2233" i="5"/>
  <c r="S2249" i="5"/>
  <c r="S2257" i="5"/>
  <c r="S2264" i="5"/>
  <c r="S2271" i="5"/>
  <c r="S2279" i="5"/>
  <c r="S2293" i="5"/>
  <c r="F2323" i="5"/>
  <c r="R2323" i="5"/>
  <c r="I2448" i="5"/>
  <c r="J2448" i="5"/>
  <c r="F2448" i="5"/>
  <c r="H2448" i="5"/>
  <c r="G2448" i="5"/>
  <c r="I2347" i="5"/>
  <c r="H2347" i="5"/>
  <c r="J2347" i="5"/>
  <c r="F2347" i="5"/>
  <c r="G2347" i="5"/>
  <c r="I2223" i="5"/>
  <c r="I2488" i="5"/>
  <c r="J2488" i="5"/>
  <c r="F2488" i="5"/>
  <c r="G2488" i="5"/>
  <c r="H2488" i="5"/>
  <c r="I2440" i="5"/>
  <c r="R2440" i="5"/>
  <c r="J2440" i="5"/>
  <c r="F2440" i="5"/>
  <c r="H2440" i="5"/>
  <c r="G2440" i="5"/>
  <c r="J2408" i="5"/>
  <c r="G2408" i="5"/>
  <c r="H2392" i="5"/>
  <c r="F2392" i="5"/>
  <c r="I2392" i="5"/>
  <c r="J2392" i="5"/>
  <c r="F2321" i="5"/>
  <c r="I2321" i="5"/>
  <c r="R2321" i="5"/>
  <c r="G2321" i="5"/>
  <c r="G2301" i="5"/>
  <c r="H2281" i="5"/>
  <c r="R2281" i="5"/>
  <c r="F2281" i="5"/>
  <c r="J2281" i="5"/>
  <c r="G2281" i="5"/>
  <c r="I2281" i="5"/>
  <c r="G2269" i="5"/>
  <c r="R2269" i="5"/>
  <c r="F2208" i="5"/>
  <c r="J2208" i="5"/>
  <c r="H2181" i="5"/>
  <c r="J2120" i="5"/>
  <c r="F2120" i="5"/>
  <c r="I2120" i="5"/>
  <c r="G2120" i="5"/>
  <c r="I1789" i="5"/>
  <c r="G1789" i="5"/>
  <c r="J1789" i="5"/>
  <c r="G1757" i="5"/>
  <c r="R1757" i="5"/>
  <c r="H1757" i="5"/>
  <c r="J1757" i="5"/>
  <c r="I1757" i="5"/>
  <c r="H1549" i="5"/>
  <c r="R1549" i="5"/>
  <c r="I1549" i="5"/>
  <c r="F1549" i="5"/>
  <c r="F1452" i="5"/>
  <c r="I1452" i="5"/>
  <c r="J1452" i="5"/>
  <c r="R1033" i="5"/>
  <c r="I1033" i="5"/>
  <c r="G1033" i="5"/>
  <c r="R988" i="5"/>
  <c r="J988" i="5"/>
  <c r="H988" i="5"/>
  <c r="G913" i="5"/>
  <c r="H913" i="5"/>
  <c r="R621" i="5"/>
  <c r="F621" i="5"/>
  <c r="I621" i="5"/>
  <c r="H569" i="5"/>
  <c r="I569" i="5"/>
  <c r="G509" i="5"/>
  <c r="F509" i="5"/>
  <c r="I412" i="5"/>
  <c r="R412" i="5"/>
  <c r="H412" i="5"/>
  <c r="F333" i="5"/>
  <c r="H333" i="5"/>
  <c r="F300" i="5"/>
  <c r="R300" i="5"/>
  <c r="H173" i="5"/>
  <c r="H105" i="5"/>
  <c r="H1492" i="5"/>
  <c r="G1185" i="5"/>
  <c r="J1033" i="5"/>
  <c r="H2321" i="5"/>
  <c r="I913" i="5"/>
  <c r="H1033" i="5"/>
  <c r="I453" i="5"/>
  <c r="F1789" i="5"/>
  <c r="H243" i="5"/>
  <c r="J2269" i="5"/>
  <c r="F453" i="5"/>
  <c r="H300" i="5"/>
  <c r="S2184" i="5"/>
  <c r="F2223" i="5"/>
  <c r="S2467" i="5"/>
  <c r="I173" i="5"/>
  <c r="I333" i="5"/>
  <c r="R1452" i="5"/>
  <c r="S2286" i="5"/>
  <c r="G518" i="5"/>
  <c r="F518" i="5"/>
  <c r="H518" i="5"/>
  <c r="I518" i="5"/>
  <c r="R518" i="5"/>
  <c r="I350" i="5"/>
  <c r="G350" i="5"/>
  <c r="R350" i="5"/>
  <c r="F350" i="5"/>
  <c r="G262" i="5"/>
  <c r="F262" i="5"/>
  <c r="G2015" i="5"/>
  <c r="F2015" i="5"/>
  <c r="R2032" i="5"/>
  <c r="J2032" i="5"/>
  <c r="G2032" i="5"/>
  <c r="R2223" i="5"/>
  <c r="G173" i="5"/>
  <c r="I2269" i="5"/>
  <c r="S2301" i="5"/>
  <c r="R2347" i="5"/>
  <c r="J2056" i="5"/>
  <c r="R2056" i="5"/>
  <c r="F105" i="5"/>
  <c r="J2223" i="5"/>
  <c r="I2391" i="5"/>
  <c r="F1492" i="5"/>
  <c r="G1492" i="5"/>
  <c r="R2392" i="5"/>
  <c r="R105" i="5"/>
  <c r="F173" i="5"/>
  <c r="J1549" i="5"/>
  <c r="I509" i="5"/>
  <c r="F2269" i="5"/>
  <c r="G373" i="5"/>
  <c r="F2360" i="5"/>
  <c r="G2360" i="5"/>
  <c r="G105" i="5"/>
  <c r="H621" i="5"/>
  <c r="G1549" i="5"/>
  <c r="H509" i="5"/>
  <c r="R2448" i="5"/>
  <c r="R2488" i="5"/>
  <c r="H1323" i="5"/>
  <c r="G1323" i="5"/>
  <c r="J1323" i="5"/>
  <c r="I1291" i="5"/>
  <c r="F1291" i="5"/>
  <c r="G1259" i="5"/>
  <c r="J1259" i="5"/>
  <c r="G1227" i="5"/>
  <c r="H1227" i="5"/>
  <c r="G1195" i="5"/>
  <c r="R1195" i="5"/>
  <c r="F1163" i="5"/>
  <c r="H1163" i="5"/>
  <c r="I1163" i="5"/>
  <c r="G1163" i="5"/>
  <c r="G1072" i="5"/>
  <c r="J1072" i="5"/>
  <c r="F1072" i="5"/>
  <c r="R1072" i="5"/>
  <c r="I1072" i="5"/>
  <c r="J1050" i="5"/>
  <c r="I1030" i="5"/>
  <c r="H1030" i="5"/>
  <c r="G1008" i="5"/>
  <c r="J1008" i="5"/>
  <c r="F1008" i="5"/>
  <c r="R1008" i="5"/>
  <c r="H1008" i="5"/>
  <c r="I1008" i="5"/>
  <c r="H966" i="5"/>
  <c r="R966" i="5"/>
  <c r="F966" i="5"/>
  <c r="I966" i="5"/>
  <c r="J2128" i="5"/>
  <c r="I808" i="5"/>
  <c r="I863" i="5"/>
  <c r="R2303" i="5"/>
  <c r="F279" i="5"/>
  <c r="G279" i="5"/>
  <c r="I279" i="5"/>
  <c r="H279" i="5"/>
  <c r="S287" i="5"/>
  <c r="S327" i="5"/>
  <c r="S341" i="5"/>
  <c r="S360" i="5"/>
  <c r="S393" i="5"/>
  <c r="I399" i="5"/>
  <c r="S434" i="5"/>
  <c r="S454" i="5"/>
  <c r="S480" i="5"/>
  <c r="S495" i="5"/>
  <c r="S501" i="5"/>
  <c r="S508" i="5"/>
  <c r="S514" i="5"/>
  <c r="S541" i="5"/>
  <c r="R547" i="5"/>
  <c r="H547" i="5"/>
  <c r="F547" i="5"/>
  <c r="I547" i="5"/>
  <c r="J547" i="5"/>
  <c r="G547" i="5"/>
  <c r="S553" i="5"/>
  <c r="S559" i="5"/>
  <c r="S564" i="5"/>
  <c r="I575" i="5"/>
  <c r="H575" i="5"/>
  <c r="G575" i="5"/>
  <c r="J575" i="5"/>
  <c r="I582" i="5"/>
  <c r="G582" i="5"/>
  <c r="J582" i="5"/>
  <c r="R582" i="5"/>
  <c r="H582" i="5"/>
  <c r="F582" i="5"/>
  <c r="S588" i="5"/>
  <c r="S654" i="5"/>
  <c r="J664" i="5"/>
  <c r="R664" i="5"/>
  <c r="I664" i="5"/>
  <c r="H664" i="5"/>
  <c r="F670" i="5"/>
  <c r="G670" i="5"/>
  <c r="R670" i="5"/>
  <c r="I670" i="5"/>
  <c r="S676" i="5"/>
  <c r="S746" i="5"/>
  <c r="S820" i="5"/>
  <c r="S860" i="5"/>
  <c r="F950" i="5"/>
  <c r="H950" i="5"/>
  <c r="J950" i="5"/>
  <c r="I950" i="5"/>
  <c r="J1552" i="5"/>
  <c r="G1652" i="5"/>
  <c r="J2303" i="5"/>
  <c r="I2255" i="5"/>
  <c r="H1652" i="5"/>
  <c r="H808" i="5"/>
  <c r="I1552" i="5"/>
  <c r="J863" i="5"/>
  <c r="J2277" i="5"/>
  <c r="G2453" i="5"/>
  <c r="F2303" i="5"/>
  <c r="F2136" i="5"/>
  <c r="S2289" i="5"/>
  <c r="S2201" i="5"/>
  <c r="I1119" i="5"/>
  <c r="S2096" i="5"/>
  <c r="S2109" i="5"/>
  <c r="H2127" i="5"/>
  <c r="R2127" i="5"/>
  <c r="F2127" i="5"/>
  <c r="J2127" i="5"/>
  <c r="I2127" i="5"/>
  <c r="G2134" i="5"/>
  <c r="I2134" i="5"/>
  <c r="H2134" i="5"/>
  <c r="J2134" i="5"/>
  <c r="R2134" i="5"/>
  <c r="S2140" i="5"/>
  <c r="S2160" i="5"/>
  <c r="S2244" i="5"/>
  <c r="S2260" i="5"/>
  <c r="S2274" i="5"/>
  <c r="S2282" i="5"/>
  <c r="S2319" i="5"/>
  <c r="S2326" i="5"/>
  <c r="S2334" i="5"/>
  <c r="S2350" i="5"/>
  <c r="S2358" i="5"/>
  <c r="S2366" i="5"/>
  <c r="S2374" i="5"/>
  <c r="S2398" i="5"/>
  <c r="S2406" i="5"/>
  <c r="S2414" i="5"/>
  <c r="S2430" i="5"/>
  <c r="S2446" i="5"/>
  <c r="S2478" i="5"/>
  <c r="S2486" i="5"/>
  <c r="F2475" i="5"/>
  <c r="H2475" i="5"/>
  <c r="R2475" i="5"/>
  <c r="G2475" i="5"/>
  <c r="G2379" i="5"/>
  <c r="J2379" i="5"/>
  <c r="H2379" i="5"/>
  <c r="I2379" i="5"/>
  <c r="J2469" i="5"/>
  <c r="R2469" i="5"/>
  <c r="F2469" i="5"/>
  <c r="J2453" i="5"/>
  <c r="F2453" i="5"/>
  <c r="G2334" i="5"/>
  <c r="J2334" i="5"/>
  <c r="F2334" i="5"/>
  <c r="I2334" i="5"/>
  <c r="R2248" i="5"/>
  <c r="H2248" i="5"/>
  <c r="J2248" i="5"/>
  <c r="G2248" i="5"/>
  <c r="R2109" i="5"/>
  <c r="G2109" i="5"/>
  <c r="I2109" i="5"/>
  <c r="J2109" i="5"/>
  <c r="J1774" i="5"/>
  <c r="G1774" i="5"/>
  <c r="H1702" i="5"/>
  <c r="I1702" i="5"/>
  <c r="J1702" i="5"/>
  <c r="R1702" i="5"/>
  <c r="G1477" i="5"/>
  <c r="F808" i="5"/>
  <c r="F286" i="5"/>
  <c r="R863" i="5"/>
  <c r="G1119" i="5"/>
  <c r="F2255" i="5"/>
  <c r="J2475" i="5"/>
  <c r="F2080" i="5"/>
  <c r="R808" i="5"/>
  <c r="F1839" i="5"/>
  <c r="I1616" i="5"/>
  <c r="I286" i="5"/>
  <c r="H863" i="5"/>
  <c r="R1119" i="5"/>
  <c r="R2379" i="5"/>
  <c r="R2334" i="5"/>
  <c r="G1702" i="5"/>
  <c r="S407" i="5"/>
  <c r="G286" i="5"/>
  <c r="H1616" i="5"/>
  <c r="G2128" i="5"/>
  <c r="J1119" i="5"/>
  <c r="I2475" i="5"/>
  <c r="F2379" i="5"/>
  <c r="S2236" i="5"/>
  <c r="H2334" i="5"/>
  <c r="F2134" i="5"/>
  <c r="F1702" i="5"/>
  <c r="H670" i="5"/>
  <c r="I651" i="5"/>
  <c r="R651" i="5"/>
  <c r="F1652" i="5"/>
  <c r="J1839" i="5"/>
  <c r="R1616" i="5"/>
  <c r="H2128" i="5"/>
  <c r="F1119" i="5"/>
  <c r="I2469" i="5"/>
  <c r="H2453" i="5"/>
  <c r="S2390" i="5"/>
  <c r="S2252" i="5"/>
  <c r="F1774" i="5"/>
  <c r="S261" i="5"/>
  <c r="S293" i="5"/>
  <c r="S422" i="5"/>
  <c r="S455" i="5"/>
  <c r="S461" i="5"/>
  <c r="S481" i="5"/>
  <c r="S489" i="5"/>
  <c r="F495" i="5"/>
  <c r="I495" i="5"/>
  <c r="S529" i="5"/>
  <c r="S548" i="5"/>
  <c r="S554" i="5"/>
  <c r="J559" i="5"/>
  <c r="H559" i="5"/>
  <c r="S583" i="5"/>
  <c r="S589" i="5"/>
  <c r="R606" i="5"/>
  <c r="G606" i="5"/>
  <c r="S842" i="5"/>
  <c r="S848" i="5"/>
  <c r="S880" i="5"/>
  <c r="S951" i="5"/>
  <c r="S976" i="5"/>
  <c r="S989" i="5"/>
  <c r="S1047" i="5"/>
  <c r="S1390" i="5"/>
  <c r="S1432" i="5"/>
  <c r="S1604" i="5"/>
  <c r="F1623" i="5"/>
  <c r="G1623" i="5"/>
  <c r="S1668" i="5"/>
  <c r="R1711" i="5"/>
  <c r="G1711" i="5"/>
  <c r="R1795" i="5"/>
  <c r="G1795" i="5"/>
  <c r="H1795" i="5"/>
  <c r="I1864" i="5"/>
  <c r="R1864" i="5"/>
  <c r="H1864" i="5"/>
  <c r="S1871" i="5"/>
  <c r="R702" i="5"/>
  <c r="S1354" i="5"/>
  <c r="S437" i="5"/>
  <c r="S1017" i="5"/>
  <c r="F1407" i="5"/>
  <c r="I211" i="5"/>
  <c r="S431" i="5"/>
  <c r="H470" i="5"/>
  <c r="G470" i="5"/>
  <c r="R470" i="5"/>
  <c r="S608" i="5"/>
  <c r="I631" i="5"/>
  <c r="G631" i="5"/>
  <c r="S816" i="5"/>
  <c r="S922" i="5"/>
  <c r="S927" i="5"/>
  <c r="S940" i="5"/>
  <c r="S985" i="5"/>
  <c r="S1096" i="5"/>
  <c r="S1106" i="5"/>
  <c r="S1111" i="5"/>
  <c r="S1116" i="5"/>
  <c r="S1122" i="5"/>
  <c r="I1184" i="5"/>
  <c r="S1297" i="5"/>
  <c r="S1309" i="5"/>
  <c r="S1594" i="5"/>
  <c r="S1658" i="5"/>
  <c r="G1728" i="5"/>
  <c r="I1728" i="5"/>
  <c r="S1775" i="5"/>
  <c r="R1791" i="5"/>
  <c r="G1791" i="5"/>
  <c r="H631" i="5"/>
  <c r="G1591" i="5"/>
  <c r="S1662" i="5"/>
  <c r="J606" i="5"/>
  <c r="S535" i="5"/>
  <c r="S463" i="5"/>
  <c r="J470" i="5"/>
  <c r="S1040" i="5"/>
  <c r="G447" i="5"/>
  <c r="I447" i="5"/>
  <c r="S531" i="5"/>
  <c r="F614" i="5"/>
  <c r="S477" i="5"/>
  <c r="S1049" i="5"/>
  <c r="G1407" i="5"/>
  <c r="S708" i="5"/>
  <c r="S685" i="5"/>
  <c r="R43" i="5"/>
  <c r="S364" i="5"/>
  <c r="R1485" i="5"/>
  <c r="J1485" i="5"/>
  <c r="H768" i="5"/>
  <c r="F1064" i="5"/>
  <c r="R1215" i="5"/>
  <c r="R1247" i="5"/>
  <c r="F1279" i="5"/>
  <c r="R1311" i="5"/>
  <c r="I721" i="5"/>
  <c r="R60" i="5"/>
  <c r="F135" i="5"/>
  <c r="G135" i="5"/>
  <c r="R199" i="5"/>
  <c r="G199" i="5"/>
  <c r="S368" i="5"/>
  <c r="S638" i="5"/>
  <c r="H643" i="5"/>
  <c r="J643" i="5"/>
  <c r="R643" i="5"/>
  <c r="J655" i="5"/>
  <c r="H655" i="5"/>
  <c r="H678" i="5"/>
  <c r="I678" i="5"/>
  <c r="G678" i="5"/>
  <c r="S690" i="5"/>
  <c r="S696" i="5"/>
  <c r="S702" i="5"/>
  <c r="S713" i="5"/>
  <c r="R742" i="5"/>
  <c r="H742" i="5"/>
  <c r="S754" i="5"/>
  <c r="S761" i="5"/>
  <c r="S769" i="5"/>
  <c r="S809" i="5"/>
  <c r="J822" i="5"/>
  <c r="F822" i="5"/>
  <c r="H822" i="5"/>
  <c r="I822" i="5"/>
  <c r="S836" i="5"/>
  <c r="J862" i="5"/>
  <c r="F862" i="5"/>
  <c r="S868" i="5"/>
  <c r="S921" i="5"/>
  <c r="J926" i="5"/>
  <c r="I926" i="5"/>
  <c r="F926" i="5"/>
  <c r="H926" i="5"/>
  <c r="H971" i="5"/>
  <c r="R971" i="5"/>
  <c r="I971" i="5"/>
  <c r="S991" i="5"/>
  <c r="H1003" i="5"/>
  <c r="I1003" i="5"/>
  <c r="S1016" i="5"/>
  <c r="S1029" i="5"/>
  <c r="J1035" i="5"/>
  <c r="I1035" i="5"/>
  <c r="R1035" i="5"/>
  <c r="F1035" i="5"/>
  <c r="S1055" i="5"/>
  <c r="J1067" i="5"/>
  <c r="R1067" i="5"/>
  <c r="H1067" i="5"/>
  <c r="I1067" i="5"/>
  <c r="R1079" i="5"/>
  <c r="I1079" i="5"/>
  <c r="H1079" i="5"/>
  <c r="J1079" i="5"/>
  <c r="F1079" i="5"/>
  <c r="G1079" i="5"/>
  <c r="S1095" i="5"/>
  <c r="S1105" i="5"/>
  <c r="S1121" i="5"/>
  <c r="R1126" i="5"/>
  <c r="H1126" i="5"/>
  <c r="I1126" i="5"/>
  <c r="J1126" i="5"/>
  <c r="S1141" i="5"/>
  <c r="S1151" i="5"/>
  <c r="G1176" i="5"/>
  <c r="H1176" i="5"/>
  <c r="F1176" i="5"/>
  <c r="S1184" i="5"/>
  <c r="S1191" i="5"/>
  <c r="S1198" i="5"/>
  <c r="S1226" i="5"/>
  <c r="S1233" i="5"/>
  <c r="I1240" i="5"/>
  <c r="H1240" i="5"/>
  <c r="J1240" i="5"/>
  <c r="F1240" i="5"/>
  <c r="R1240" i="5"/>
  <c r="S1248" i="5"/>
  <c r="S1255" i="5"/>
  <c r="H1296" i="5"/>
  <c r="F1296" i="5"/>
  <c r="R1296" i="5"/>
  <c r="S1308" i="5"/>
  <c r="S1314" i="5"/>
  <c r="S1320" i="5"/>
  <c r="S1326" i="5"/>
  <c r="J1342" i="5"/>
  <c r="F1342" i="5"/>
  <c r="H1342" i="5"/>
  <c r="I1342" i="5"/>
  <c r="G1342" i="5"/>
  <c r="R1342" i="5"/>
  <c r="S1349" i="5"/>
  <c r="F1355" i="5"/>
  <c r="H1355" i="5"/>
  <c r="G1355" i="5"/>
  <c r="I1355" i="5"/>
  <c r="H1375" i="5"/>
  <c r="J1375" i="5"/>
  <c r="F1375" i="5"/>
  <c r="R1375" i="5"/>
  <c r="G1375" i="5"/>
  <c r="S1386" i="5"/>
  <c r="S1391" i="5"/>
  <c r="S1401" i="5"/>
  <c r="S1407" i="5"/>
  <c r="S1426" i="5"/>
  <c r="R1447" i="5"/>
  <c r="J1447" i="5"/>
  <c r="R1454" i="5"/>
  <c r="J1454" i="5"/>
  <c r="G1454" i="5"/>
  <c r="F1454" i="5"/>
  <c r="H1454" i="5"/>
  <c r="S1478" i="5"/>
  <c r="S1502" i="5"/>
  <c r="J1535" i="5"/>
  <c r="S1542" i="5"/>
  <c r="J1567" i="5"/>
  <c r="I1567" i="5"/>
  <c r="R1567" i="5"/>
  <c r="G1567" i="5"/>
  <c r="S1580" i="5"/>
  <c r="H1599" i="5"/>
  <c r="I1599" i="5"/>
  <c r="J1599" i="5"/>
  <c r="R1599" i="5"/>
  <c r="S1606" i="5"/>
  <c r="S1612" i="5"/>
  <c r="S1619" i="5"/>
  <c r="I1631" i="5"/>
  <c r="I1663" i="5"/>
  <c r="S1683" i="5"/>
  <c r="R1695" i="5"/>
  <c r="G1695" i="5"/>
  <c r="H1695" i="5"/>
  <c r="I1695" i="5"/>
  <c r="S1702" i="5"/>
  <c r="R1707" i="5"/>
  <c r="J1707" i="5"/>
  <c r="F1707" i="5"/>
  <c r="I1707" i="5"/>
  <c r="G1707" i="5"/>
  <c r="J1712" i="5"/>
  <c r="S1718" i="5"/>
  <c r="S1733" i="5"/>
  <c r="G1744" i="5"/>
  <c r="H1744" i="5"/>
  <c r="R1744" i="5"/>
  <c r="S1751" i="5"/>
  <c r="R1755" i="5"/>
  <c r="H1755" i="5"/>
  <c r="J1755" i="5"/>
  <c r="F1755" i="5"/>
  <c r="S1762" i="5"/>
  <c r="S1768" i="5"/>
  <c r="S1774" i="5"/>
  <c r="S1785" i="5"/>
  <c r="S1791" i="5"/>
  <c r="S1797" i="5"/>
  <c r="F1803" i="5"/>
  <c r="I1803" i="5"/>
  <c r="S1826" i="5"/>
  <c r="S1836" i="5"/>
  <c r="S1849" i="5"/>
  <c r="S1866" i="5"/>
  <c r="S1873" i="5"/>
  <c r="S1919" i="5"/>
  <c r="S1925" i="5"/>
  <c r="R1931" i="5"/>
  <c r="H1931" i="5"/>
  <c r="J1931" i="5"/>
  <c r="F1931" i="5"/>
  <c r="G1931" i="5"/>
  <c r="I1931" i="5"/>
  <c r="R1943" i="5"/>
  <c r="H1943" i="5"/>
  <c r="J1943" i="5"/>
  <c r="S1949" i="5"/>
  <c r="R1955" i="5"/>
  <c r="J1955" i="5"/>
  <c r="F1955" i="5"/>
  <c r="G1955" i="5"/>
  <c r="I1955" i="5"/>
  <c r="S1963" i="5"/>
  <c r="H1968" i="5"/>
  <c r="I1968" i="5"/>
  <c r="R1968" i="5"/>
  <c r="S1974" i="5"/>
  <c r="S1980" i="5"/>
  <c r="S1987" i="5"/>
  <c r="S2000" i="5"/>
  <c r="S2007" i="5"/>
  <c r="S2025" i="5"/>
  <c r="S2032" i="5"/>
  <c r="S2039" i="5"/>
  <c r="S2046" i="5"/>
  <c r="S2052" i="5"/>
  <c r="S2059" i="5"/>
  <c r="S2065" i="5"/>
  <c r="S2076" i="5"/>
  <c r="S2090" i="5"/>
  <c r="J2095" i="5"/>
  <c r="H2095" i="5"/>
  <c r="G2095" i="5"/>
  <c r="R2095" i="5"/>
  <c r="F2095" i="5"/>
  <c r="I2095" i="5"/>
  <c r="S2102" i="5"/>
  <c r="S2108" i="5"/>
  <c r="S2114" i="5"/>
  <c r="S2120" i="5"/>
  <c r="S2153" i="5"/>
  <c r="I2159" i="5"/>
  <c r="G2159" i="5"/>
  <c r="S2173" i="5"/>
  <c r="S2186" i="5"/>
  <c r="S2200" i="5"/>
  <c r="S2215" i="5"/>
  <c r="S2295" i="5"/>
  <c r="S2303" i="5"/>
  <c r="S2310" i="5"/>
  <c r="S2421" i="5"/>
  <c r="S2429" i="5"/>
  <c r="S2437" i="5"/>
  <c r="F2443" i="5"/>
  <c r="G2443" i="5"/>
  <c r="H70" i="5"/>
  <c r="H134" i="5"/>
  <c r="H198" i="5"/>
  <c r="J840" i="5"/>
  <c r="J1064" i="5"/>
  <c r="R1183" i="5"/>
  <c r="F1215" i="5"/>
  <c r="F1247" i="5"/>
  <c r="J1279" i="5"/>
  <c r="F1311" i="5"/>
  <c r="F112" i="5"/>
  <c r="H727" i="5"/>
  <c r="F988" i="5"/>
  <c r="J1966" i="5"/>
  <c r="I847" i="5"/>
  <c r="H1960" i="5"/>
  <c r="F1479" i="5"/>
  <c r="G387" i="5"/>
  <c r="I1447" i="5"/>
  <c r="F1567" i="5"/>
  <c r="R1573" i="5"/>
  <c r="H1966" i="5"/>
  <c r="G327" i="5"/>
  <c r="R1613" i="5"/>
  <c r="H897" i="5"/>
  <c r="G988" i="5"/>
  <c r="F768" i="5"/>
  <c r="F412" i="5"/>
  <c r="I792" i="5"/>
  <c r="J1183" i="5"/>
  <c r="I176" i="5"/>
  <c r="H721" i="5"/>
  <c r="J1479" i="5"/>
  <c r="I327" i="5"/>
  <c r="H387" i="5"/>
  <c r="H862" i="5"/>
  <c r="H1035" i="5"/>
  <c r="S789" i="5"/>
  <c r="G643" i="5"/>
  <c r="G1035" i="5"/>
  <c r="G1755" i="5"/>
  <c r="S1548" i="5"/>
  <c r="R2149" i="5"/>
  <c r="R2126" i="5"/>
  <c r="J2126" i="5"/>
  <c r="F2126" i="5"/>
  <c r="I1981" i="5"/>
  <c r="F1981" i="5"/>
  <c r="I1941" i="5"/>
  <c r="J1941" i="5"/>
  <c r="R1941" i="5"/>
  <c r="I1870" i="5"/>
  <c r="J1870" i="5"/>
  <c r="R1870" i="5"/>
  <c r="F1870" i="5"/>
  <c r="G1870" i="5"/>
  <c r="G1837" i="5"/>
  <c r="I1837" i="5"/>
  <c r="J1837" i="5"/>
  <c r="F1837" i="5"/>
  <c r="I1766" i="5"/>
  <c r="H1766" i="5"/>
  <c r="J1766" i="5"/>
  <c r="R1766" i="5"/>
  <c r="F1766" i="5"/>
  <c r="G1766" i="5"/>
  <c r="I1741" i="5"/>
  <c r="G1741" i="5"/>
  <c r="J1741" i="5"/>
  <c r="F1741" i="5"/>
  <c r="G1685" i="5"/>
  <c r="G721" i="5"/>
  <c r="G412" i="5"/>
  <c r="J768" i="5"/>
  <c r="H792" i="5"/>
  <c r="F1000" i="5"/>
  <c r="I1279" i="5"/>
  <c r="I112" i="5"/>
  <c r="H663" i="5"/>
  <c r="R721" i="5"/>
  <c r="G569" i="5"/>
  <c r="R847" i="5"/>
  <c r="F1960" i="5"/>
  <c r="G2213" i="5"/>
  <c r="H327" i="5"/>
  <c r="R387" i="5"/>
  <c r="I2375" i="5"/>
  <c r="G1296" i="5"/>
  <c r="R678" i="5"/>
  <c r="G300" i="5"/>
  <c r="J412" i="5"/>
  <c r="I840" i="5"/>
  <c r="I1215" i="5"/>
  <c r="I1247" i="5"/>
  <c r="H1279" i="5"/>
  <c r="I1311" i="5"/>
  <c r="F663" i="5"/>
  <c r="F721" i="5"/>
  <c r="H958" i="5"/>
  <c r="J569" i="5"/>
  <c r="I1966" i="5"/>
  <c r="F847" i="5"/>
  <c r="R1960" i="5"/>
  <c r="R327" i="5"/>
  <c r="F387" i="5"/>
  <c r="H1567" i="5"/>
  <c r="S1593" i="5"/>
  <c r="S1381" i="5"/>
  <c r="F1126" i="5"/>
  <c r="S939" i="5"/>
  <c r="G1974" i="5"/>
  <c r="H1974" i="5"/>
  <c r="I300" i="5"/>
  <c r="H840" i="5"/>
  <c r="I1183" i="5"/>
  <c r="H1215" i="5"/>
  <c r="H1247" i="5"/>
  <c r="H1311" i="5"/>
  <c r="H176" i="5"/>
  <c r="I988" i="5"/>
  <c r="R958" i="5"/>
  <c r="R569" i="5"/>
  <c r="F1966" i="5"/>
  <c r="H847" i="5"/>
  <c r="I1960" i="5"/>
  <c r="G1126" i="5"/>
  <c r="I1375" i="5"/>
  <c r="R1003" i="5"/>
  <c r="G1768" i="5"/>
  <c r="J1768" i="5"/>
  <c r="R2408" i="5"/>
  <c r="F2408" i="5"/>
  <c r="H2408" i="5"/>
  <c r="I2408" i="5"/>
  <c r="J1559" i="5"/>
  <c r="G1318" i="5"/>
  <c r="F1559" i="5"/>
  <c r="J1318" i="5"/>
  <c r="J1623" i="5"/>
  <c r="H1318" i="5"/>
  <c r="H1359" i="5"/>
  <c r="H1465" i="5"/>
  <c r="G1359" i="5"/>
  <c r="J1591" i="5"/>
  <c r="R1465" i="5"/>
  <c r="I2071" i="5"/>
  <c r="F1318" i="5"/>
  <c r="R945" i="5"/>
  <c r="G159" i="5"/>
  <c r="R648" i="5"/>
  <c r="H2490" i="5"/>
  <c r="F2491" i="5"/>
  <c r="R2491" i="5"/>
  <c r="J1518" i="5"/>
  <c r="R622" i="5"/>
  <c r="R35" i="5"/>
  <c r="S1490" i="5"/>
  <c r="R1694" i="5"/>
  <c r="S487" i="5"/>
  <c r="S473" i="5"/>
  <c r="S1404" i="5"/>
  <c r="S406" i="5"/>
  <c r="S1438" i="5"/>
  <c r="I107" i="5"/>
  <c r="F377" i="5"/>
  <c r="I1518" i="5"/>
  <c r="R2326" i="5"/>
  <c r="S399" i="5"/>
  <c r="G622" i="5"/>
  <c r="S513" i="5"/>
  <c r="S245" i="5"/>
  <c r="R558" i="5"/>
  <c r="S866" i="5"/>
  <c r="G871" i="5"/>
  <c r="F871" i="5"/>
  <c r="S227" i="5"/>
  <c r="S1506" i="5"/>
  <c r="S1368" i="5"/>
  <c r="G377" i="5"/>
  <c r="H1518" i="5"/>
  <c r="F2326" i="5"/>
  <c r="S427" i="5"/>
  <c r="I563" i="5"/>
  <c r="H622" i="5"/>
  <c r="G859" i="5"/>
  <c r="S1444" i="5"/>
  <c r="S634" i="5"/>
  <c r="S1388" i="5"/>
  <c r="S547" i="5"/>
  <c r="G587" i="5"/>
  <c r="G558" i="5"/>
  <c r="J871" i="5"/>
  <c r="S734" i="5"/>
  <c r="I859" i="5"/>
  <c r="G2473" i="5"/>
  <c r="I2361" i="5"/>
  <c r="G2233" i="5"/>
  <c r="G2201" i="5"/>
  <c r="I2193" i="5"/>
  <c r="H2193" i="5"/>
  <c r="J2193" i="5"/>
  <c r="R2193" i="5"/>
  <c r="F2193" i="5"/>
  <c r="G2169" i="5"/>
  <c r="F2137" i="5"/>
  <c r="J2129" i="5"/>
  <c r="G2057" i="5"/>
  <c r="F2033" i="5"/>
  <c r="I2033" i="5"/>
  <c r="G2017" i="5"/>
  <c r="F1969" i="5"/>
  <c r="F1961" i="5"/>
  <c r="G1953" i="5"/>
  <c r="G1945" i="5"/>
  <c r="R1937" i="5"/>
  <c r="G1929" i="5"/>
  <c r="J1921" i="5"/>
  <c r="H1905" i="5"/>
  <c r="G1881" i="5"/>
  <c r="I1873" i="5"/>
  <c r="G1865" i="5"/>
  <c r="G1857" i="5"/>
  <c r="F1841" i="5"/>
  <c r="G1833" i="5"/>
  <c r="G1825" i="5"/>
  <c r="G1809" i="5"/>
  <c r="J1801" i="5"/>
  <c r="G1793" i="5"/>
  <c r="G1777" i="5"/>
  <c r="G1761" i="5"/>
  <c r="G1721" i="5"/>
  <c r="G1689" i="5"/>
  <c r="F1617" i="5"/>
  <c r="H1601" i="5"/>
  <c r="H1561" i="5"/>
  <c r="F1545" i="5"/>
  <c r="H1513" i="5"/>
  <c r="H1505" i="5"/>
  <c r="F1489" i="5"/>
  <c r="J1369" i="5"/>
  <c r="G1361" i="5"/>
  <c r="G1353" i="5"/>
  <c r="R1353" i="5"/>
  <c r="J1353" i="5"/>
  <c r="F1353" i="5"/>
  <c r="H1353" i="5"/>
  <c r="I1353" i="5"/>
  <c r="I1289" i="5"/>
  <c r="H1289" i="5"/>
  <c r="J1185" i="5"/>
  <c r="I1185" i="5"/>
  <c r="H1185" i="5"/>
  <c r="H1153" i="5"/>
  <c r="F1153" i="5"/>
  <c r="R1153" i="5"/>
  <c r="I1145" i="5"/>
  <c r="H985" i="5"/>
  <c r="F913" i="5"/>
  <c r="R913" i="5"/>
  <c r="R793" i="5"/>
  <c r="R89" i="5"/>
  <c r="J1585" i="5"/>
  <c r="G1998" i="5"/>
  <c r="F1998" i="5"/>
  <c r="H1998" i="5"/>
  <c r="I1998" i="5"/>
  <c r="S1874" i="5"/>
  <c r="S1880" i="5"/>
  <c r="R1907" i="5"/>
  <c r="G1907" i="5"/>
  <c r="I1907" i="5"/>
  <c r="H1907" i="5"/>
  <c r="J1907" i="5"/>
  <c r="F1907" i="5"/>
  <c r="H1919" i="5"/>
  <c r="R1919" i="5"/>
  <c r="S2229" i="5"/>
  <c r="I2456" i="5"/>
  <c r="J2456" i="5"/>
  <c r="F2456" i="5"/>
  <c r="H2456" i="5"/>
  <c r="G2456" i="5"/>
  <c r="R1673" i="5"/>
  <c r="I1415" i="5"/>
  <c r="J1415" i="5"/>
  <c r="G1415" i="5"/>
  <c r="I921" i="5"/>
  <c r="H1025" i="5"/>
  <c r="F409" i="5"/>
  <c r="S1845" i="5"/>
  <c r="S1851" i="5"/>
  <c r="I1856" i="5"/>
  <c r="H1856" i="5"/>
  <c r="G1856" i="5"/>
  <c r="F1856" i="5"/>
  <c r="R1856" i="5"/>
  <c r="R2400" i="5"/>
  <c r="G2400" i="5"/>
  <c r="R2120" i="5"/>
  <c r="H2120" i="5"/>
  <c r="R2088" i="5"/>
  <c r="H2088" i="5"/>
  <c r="I1944" i="5"/>
  <c r="F1944" i="5"/>
  <c r="J1944" i="5"/>
  <c r="G1944" i="5"/>
  <c r="H1944" i="5"/>
  <c r="J1920" i="5"/>
  <c r="H1920" i="5"/>
  <c r="F1920" i="5"/>
  <c r="H1872" i="5"/>
  <c r="F1872" i="5"/>
  <c r="H1840" i="5"/>
  <c r="R1840" i="5"/>
  <c r="S717" i="5"/>
  <c r="J728" i="5"/>
  <c r="F728" i="5"/>
  <c r="R728" i="5"/>
  <c r="R734" i="5"/>
  <c r="F734" i="5"/>
  <c r="H734" i="5"/>
  <c r="J734" i="5"/>
  <c r="I734" i="5"/>
  <c r="S786" i="5"/>
  <c r="S794" i="5"/>
  <c r="S982" i="5"/>
  <c r="S988" i="5"/>
  <c r="S995" i="5"/>
  <c r="S1027" i="5"/>
  <c r="F1039" i="5"/>
  <c r="I1039" i="5"/>
  <c r="S1046" i="5"/>
  <c r="S1059" i="5"/>
  <c r="S1088" i="5"/>
  <c r="S1129" i="5"/>
  <c r="H1134" i="5"/>
  <c r="J1134" i="5"/>
  <c r="S1139" i="5"/>
  <c r="S1149" i="5"/>
  <c r="S1329" i="5"/>
  <c r="S1384" i="5"/>
  <c r="S1394" i="5"/>
  <c r="S1416" i="5"/>
  <c r="H1438" i="5"/>
  <c r="R1438" i="5"/>
  <c r="G1438" i="5"/>
  <c r="S1546" i="5"/>
  <c r="F1603" i="5"/>
  <c r="G1603" i="5"/>
  <c r="S1616" i="5"/>
  <c r="G1635" i="5"/>
  <c r="F1635" i="5"/>
  <c r="J1635" i="5"/>
  <c r="S1674" i="5"/>
  <c r="R1759" i="5"/>
  <c r="G1759" i="5"/>
  <c r="H1759" i="5"/>
  <c r="R1827" i="5"/>
  <c r="H1827" i="5"/>
  <c r="G1827" i="5"/>
  <c r="S630" i="5"/>
  <c r="F647" i="5"/>
  <c r="G647" i="5"/>
  <c r="J647" i="5"/>
  <c r="H647" i="5"/>
  <c r="I647" i="5"/>
  <c r="H654" i="5"/>
  <c r="R654" i="5"/>
  <c r="F654" i="5"/>
  <c r="I654" i="5"/>
  <c r="J654" i="5"/>
  <c r="S665" i="5"/>
  <c r="F688" i="5"/>
  <c r="R688" i="5"/>
  <c r="H688" i="5"/>
  <c r="I688" i="5"/>
  <c r="F694" i="5"/>
  <c r="R694" i="5"/>
  <c r="H694" i="5"/>
  <c r="S2118" i="5"/>
  <c r="I2123" i="5"/>
  <c r="R2123" i="5"/>
  <c r="H2123" i="5"/>
  <c r="S2150" i="5"/>
  <c r="S2170" i="5"/>
  <c r="S2182" i="5"/>
  <c r="R2479" i="5"/>
  <c r="F2479" i="5"/>
  <c r="G2479" i="5"/>
  <c r="I728" i="5"/>
  <c r="S375" i="5"/>
  <c r="S388" i="5"/>
  <c r="S409" i="5"/>
  <c r="S417" i="5"/>
  <c r="S423" i="5"/>
  <c r="G455" i="5"/>
  <c r="I455" i="5"/>
  <c r="J475" i="5"/>
  <c r="S523" i="5"/>
  <c r="S530" i="5"/>
  <c r="S543" i="5"/>
  <c r="S549" i="5"/>
  <c r="S555" i="5"/>
  <c r="H571" i="5"/>
  <c r="R571" i="5"/>
  <c r="G571" i="5"/>
  <c r="S577" i="5"/>
  <c r="F583" i="5"/>
  <c r="I583" i="5"/>
  <c r="H583" i="5"/>
  <c r="R583" i="5"/>
  <c r="G583" i="5"/>
  <c r="S619" i="5"/>
  <c r="S2036" i="5"/>
  <c r="R2043" i="5"/>
  <c r="J2043" i="5"/>
  <c r="R2062" i="5"/>
  <c r="G2062" i="5"/>
  <c r="J2087" i="5"/>
  <c r="F2087" i="5"/>
  <c r="H2087" i="5"/>
  <c r="I2087" i="5"/>
  <c r="G2087" i="5"/>
  <c r="R2087" i="5"/>
  <c r="G2111" i="5"/>
  <c r="J2111" i="5"/>
  <c r="I2111" i="5"/>
  <c r="H2111" i="5"/>
  <c r="H2331" i="5"/>
  <c r="G2331" i="5"/>
  <c r="J2331" i="5"/>
  <c r="I2331" i="5"/>
  <c r="G2275" i="5"/>
  <c r="I2275" i="5"/>
  <c r="H2275" i="5"/>
  <c r="R2275" i="5"/>
  <c r="F2275" i="5"/>
  <c r="H728" i="5"/>
  <c r="S241" i="5"/>
  <c r="S263" i="5"/>
  <c r="S269" i="5"/>
  <c r="S275" i="5"/>
  <c r="S307" i="5"/>
  <c r="S323" i="5"/>
  <c r="S337" i="5"/>
  <c r="S740" i="5"/>
  <c r="F79" i="5"/>
  <c r="R79" i="5"/>
  <c r="H2323" i="5"/>
  <c r="G2323" i="5"/>
  <c r="J2323" i="5"/>
  <c r="I2323" i="5"/>
  <c r="S2410" i="5"/>
  <c r="S2418" i="5"/>
  <c r="S2458" i="5"/>
  <c r="S2466" i="5"/>
  <c r="S620" i="5"/>
  <c r="J1642" i="5"/>
  <c r="H1642" i="5"/>
  <c r="F1642" i="5"/>
  <c r="H1514" i="5"/>
  <c r="R1640" i="5"/>
  <c r="I1640" i="5"/>
  <c r="G520" i="5"/>
  <c r="R520" i="5"/>
  <c r="J520" i="5"/>
  <c r="I476" i="5"/>
  <c r="H476" i="5"/>
  <c r="F476" i="5"/>
  <c r="G476" i="5"/>
  <c r="H391" i="5"/>
  <c r="I391" i="5"/>
  <c r="R391" i="5"/>
  <c r="F915" i="5"/>
  <c r="G915" i="5"/>
  <c r="S2167" i="5"/>
  <c r="S2174" i="5"/>
  <c r="F2179" i="5"/>
  <c r="H2179" i="5"/>
  <c r="S2187" i="5"/>
  <c r="S2194" i="5"/>
  <c r="S2227" i="5"/>
  <c r="R2232" i="5"/>
  <c r="H2232" i="5"/>
  <c r="J2232" i="5"/>
  <c r="F2232" i="5"/>
  <c r="G2232" i="5"/>
  <c r="I2232" i="5"/>
  <c r="S2240" i="5"/>
  <c r="S2248" i="5"/>
  <c r="J2254" i="5"/>
  <c r="R2254" i="5"/>
  <c r="F2254" i="5"/>
  <c r="S2262" i="5"/>
  <c r="S2276" i="5"/>
  <c r="S2298" i="5"/>
  <c r="S2305" i="5"/>
  <c r="S2328" i="5"/>
  <c r="S2336" i="5"/>
  <c r="S2352" i="5"/>
  <c r="S2383" i="5"/>
  <c r="S2399" i="5"/>
  <c r="S2407" i="5"/>
  <c r="S2415" i="5"/>
  <c r="S2455" i="5"/>
  <c r="S2471" i="5"/>
  <c r="S2479" i="5"/>
  <c r="S2487" i="5"/>
  <c r="H2399" i="5"/>
  <c r="G2399" i="5"/>
  <c r="J2339" i="5"/>
  <c r="R2339" i="5"/>
  <c r="F2319" i="5"/>
  <c r="R2319" i="5"/>
  <c r="H2208" i="5"/>
  <c r="I2208" i="5"/>
  <c r="G2160" i="5"/>
  <c r="F2160" i="5"/>
  <c r="H2121" i="5"/>
  <c r="J2121" i="5"/>
  <c r="R2121" i="5"/>
  <c r="F2121" i="5"/>
  <c r="G2121" i="5"/>
  <c r="G2073" i="5"/>
  <c r="I2073" i="5"/>
  <c r="H2073" i="5"/>
  <c r="J2073" i="5"/>
  <c r="G1897" i="5"/>
  <c r="H1897" i="5"/>
  <c r="R1897" i="5"/>
  <c r="J1897" i="5"/>
  <c r="R1129" i="5"/>
  <c r="I1129" i="5"/>
  <c r="G2484" i="5"/>
  <c r="H2468" i="5"/>
  <c r="G2460" i="5"/>
  <c r="F2444" i="5"/>
  <c r="G2436" i="5"/>
  <c r="G2428" i="5"/>
  <c r="J2412" i="5"/>
  <c r="J2348" i="5"/>
  <c r="F2284" i="5"/>
  <c r="I2284" i="5"/>
  <c r="R2276" i="5"/>
  <c r="I2276" i="5"/>
  <c r="G2252" i="5"/>
  <c r="G2236" i="5"/>
  <c r="G2188" i="5"/>
  <c r="I2188" i="5"/>
  <c r="R2172" i="5"/>
  <c r="H2172" i="5"/>
  <c r="I2108" i="5"/>
  <c r="I2092" i="5"/>
  <c r="F2076" i="5"/>
  <c r="F2068" i="5"/>
  <c r="R2028" i="5"/>
  <c r="I2020" i="5"/>
  <c r="G1924" i="5"/>
  <c r="R1860" i="5"/>
  <c r="G1852" i="5"/>
  <c r="R1836" i="5"/>
  <c r="I1804" i="5"/>
  <c r="H1796" i="5"/>
  <c r="H1788" i="5"/>
  <c r="I1756" i="5"/>
  <c r="H1740" i="5"/>
  <c r="H1716" i="5"/>
  <c r="G1644" i="5"/>
  <c r="R1412" i="5"/>
  <c r="G1396" i="5"/>
  <c r="R1380" i="5"/>
  <c r="J1364" i="5"/>
  <c r="I1496" i="5"/>
  <c r="H1496" i="5"/>
  <c r="F1496" i="5"/>
  <c r="F1137" i="5"/>
  <c r="G785" i="5"/>
  <c r="G2435" i="5"/>
  <c r="F2403" i="5"/>
  <c r="I2265" i="5"/>
  <c r="H969" i="5"/>
  <c r="J2403" i="5"/>
  <c r="G1642" i="5"/>
  <c r="F1514" i="5"/>
  <c r="G1496" i="5"/>
  <c r="S2313" i="5"/>
  <c r="H1432" i="5"/>
  <c r="F1432" i="5"/>
  <c r="R1512" i="5"/>
  <c r="I271" i="5"/>
  <c r="F271" i="5"/>
  <c r="G2403" i="5"/>
  <c r="J1249" i="5"/>
  <c r="H2403" i="5"/>
  <c r="R2435" i="5"/>
  <c r="J1514" i="5"/>
  <c r="J1678" i="5"/>
  <c r="R1678" i="5"/>
  <c r="I471" i="5"/>
  <c r="J471" i="5"/>
  <c r="H471" i="5"/>
  <c r="F471" i="5"/>
  <c r="R243" i="5"/>
  <c r="G243" i="5"/>
  <c r="F1246" i="5"/>
  <c r="G1246" i="5"/>
  <c r="H1246" i="5"/>
  <c r="J1246" i="5"/>
  <c r="F2073" i="5"/>
  <c r="G2131" i="5"/>
  <c r="J2131" i="5"/>
  <c r="R2131" i="5"/>
  <c r="H1411" i="5"/>
  <c r="G1411" i="5"/>
  <c r="I1411" i="5"/>
  <c r="J1401" i="5"/>
  <c r="I2435" i="5"/>
  <c r="I1642" i="5"/>
  <c r="I2403" i="5"/>
  <c r="I2121" i="5"/>
  <c r="R2073" i="5"/>
  <c r="J2147" i="5"/>
  <c r="H2147" i="5"/>
  <c r="R1514" i="5"/>
  <c r="I1514" i="5"/>
  <c r="J1225" i="5"/>
  <c r="F1529" i="5"/>
  <c r="H1649" i="5"/>
  <c r="H537" i="5"/>
  <c r="F1401" i="5"/>
  <c r="G1560" i="5"/>
  <c r="F1560" i="5"/>
  <c r="I1324" i="5"/>
  <c r="I1284" i="5"/>
  <c r="H1268" i="5"/>
  <c r="J1204" i="5"/>
  <c r="G1164" i="5"/>
  <c r="J1076" i="5"/>
  <c r="G916" i="5"/>
  <c r="R772" i="5"/>
  <c r="S1250" i="5"/>
  <c r="S1263" i="5"/>
  <c r="I1280" i="5"/>
  <c r="R1280" i="5"/>
  <c r="H1280" i="5"/>
  <c r="S1293" i="5"/>
  <c r="G1304" i="5"/>
  <c r="F1304" i="5"/>
  <c r="R1304" i="5"/>
  <c r="S1316" i="5"/>
  <c r="S1322" i="5"/>
  <c r="S1334" i="5"/>
  <c r="S1339" i="5"/>
  <c r="S1345" i="5"/>
  <c r="S1358" i="5"/>
  <c r="S1372" i="5"/>
  <c r="J1408" i="5"/>
  <c r="R1408" i="5"/>
  <c r="S1450" i="5"/>
  <c r="S1512" i="5"/>
  <c r="S1551" i="5"/>
  <c r="S1589" i="5"/>
  <c r="S1615" i="5"/>
  <c r="S1621" i="5"/>
  <c r="J1659" i="5"/>
  <c r="I1659" i="5"/>
  <c r="S1672" i="5"/>
  <c r="G1735" i="5"/>
  <c r="S1747" i="5"/>
  <c r="H1752" i="5"/>
  <c r="I1752" i="5"/>
  <c r="S1855" i="5"/>
  <c r="F1984" i="5"/>
  <c r="J1984" i="5"/>
  <c r="I1984" i="5"/>
  <c r="S2009" i="5"/>
  <c r="F2027" i="5"/>
  <c r="J2027" i="5"/>
  <c r="S903" i="5"/>
  <c r="H923" i="5"/>
  <c r="R923" i="5"/>
  <c r="F923" i="5"/>
  <c r="I923" i="5"/>
  <c r="G987" i="5"/>
  <c r="H987" i="5"/>
  <c r="I987" i="5"/>
  <c r="S1000" i="5"/>
  <c r="S1007" i="5"/>
  <c r="S1013" i="5"/>
  <c r="I1019" i="5"/>
  <c r="G1051" i="5"/>
  <c r="J1051" i="5"/>
  <c r="R1051" i="5"/>
  <c r="F1051" i="5"/>
  <c r="S1058" i="5"/>
  <c r="S1064" i="5"/>
  <c r="S1087" i="5"/>
  <c r="S1092" i="5"/>
  <c r="S1103" i="5"/>
  <c r="H1107" i="5"/>
  <c r="S1113" i="5"/>
  <c r="H1118" i="5"/>
  <c r="G1118" i="5"/>
  <c r="J1118" i="5"/>
  <c r="R1118" i="5"/>
  <c r="R1143" i="5"/>
  <c r="S1148" i="5"/>
  <c r="S1153" i="5"/>
  <c r="S1159" i="5"/>
  <c r="S1166" i="5"/>
  <c r="S1216" i="5"/>
  <c r="H1004" i="5"/>
  <c r="J540" i="5"/>
  <c r="S516" i="5"/>
  <c r="S833" i="5"/>
  <c r="S841" i="5"/>
  <c r="S847" i="5"/>
  <c r="S853" i="5"/>
  <c r="S879" i="5"/>
  <c r="S885" i="5"/>
  <c r="S891" i="5"/>
  <c r="I902" i="5"/>
  <c r="J902" i="5"/>
  <c r="R67" i="5"/>
  <c r="H67" i="5"/>
  <c r="I67" i="5"/>
  <c r="G67" i="5"/>
  <c r="F131" i="5"/>
  <c r="H131" i="5"/>
  <c r="I131" i="5"/>
  <c r="G131" i="5"/>
  <c r="R131" i="5"/>
  <c r="S183" i="5"/>
  <c r="S189" i="5"/>
  <c r="S229" i="5"/>
  <c r="S235" i="5"/>
  <c r="S249" i="5"/>
  <c r="F323" i="5"/>
  <c r="I323" i="5"/>
  <c r="H323" i="5"/>
  <c r="G323" i="5"/>
  <c r="H375" i="5"/>
  <c r="I375" i="5"/>
  <c r="F382" i="5"/>
  <c r="H382" i="5"/>
  <c r="I382" i="5"/>
  <c r="R382" i="5"/>
  <c r="G382" i="5"/>
  <c r="S389" i="5"/>
  <c r="S402" i="5"/>
  <c r="S442" i="5"/>
  <c r="S470" i="5"/>
  <c r="S491" i="5"/>
  <c r="I566" i="5"/>
  <c r="F566" i="5"/>
  <c r="G566" i="5"/>
  <c r="H566" i="5"/>
  <c r="J566" i="5"/>
  <c r="R566" i="5"/>
  <c r="S578" i="5"/>
  <c r="S602" i="5"/>
  <c r="R607" i="5"/>
  <c r="G607" i="5"/>
  <c r="H607" i="5"/>
  <c r="F607" i="5"/>
  <c r="J607" i="5"/>
  <c r="S614" i="5"/>
  <c r="I619" i="5"/>
  <c r="R619" i="5"/>
  <c r="G619" i="5"/>
  <c r="S643" i="5"/>
  <c r="S678" i="5"/>
  <c r="S695" i="5"/>
  <c r="S701" i="5"/>
  <c r="S712" i="5"/>
  <c r="S718" i="5"/>
  <c r="S729" i="5"/>
  <c r="R752" i="5"/>
  <c r="G752" i="5"/>
  <c r="H752" i="5"/>
  <c r="I752" i="5"/>
  <c r="S767" i="5"/>
  <c r="S780" i="5"/>
  <c r="G923" i="5"/>
  <c r="J1004" i="5"/>
  <c r="I1052" i="5"/>
  <c r="R540" i="5"/>
  <c r="S201" i="5"/>
  <c r="S182" i="5"/>
  <c r="F1087" i="5"/>
  <c r="H1087" i="5"/>
  <c r="S573" i="5"/>
  <c r="H1760" i="5"/>
  <c r="I1760" i="5"/>
  <c r="J1760" i="5"/>
  <c r="F1760" i="5"/>
  <c r="G1760" i="5"/>
  <c r="H1612" i="5"/>
  <c r="J1612" i="5"/>
  <c r="R1612" i="5"/>
  <c r="I1612" i="5"/>
  <c r="F1612" i="5"/>
  <c r="G1612" i="5"/>
  <c r="I1596" i="5"/>
  <c r="H1596" i="5"/>
  <c r="G1596" i="5"/>
  <c r="R1596" i="5"/>
  <c r="H1580" i="5"/>
  <c r="J1580" i="5"/>
  <c r="F1580" i="5"/>
  <c r="G1580" i="5"/>
  <c r="R1580" i="5"/>
  <c r="I1580" i="5"/>
  <c r="J1564" i="5"/>
  <c r="H1564" i="5"/>
  <c r="G1564" i="5"/>
  <c r="I1564" i="5"/>
  <c r="F1548" i="5"/>
  <c r="J1548" i="5"/>
  <c r="H1548" i="5"/>
  <c r="R1548" i="5"/>
  <c r="G1548" i="5"/>
  <c r="I1548" i="5"/>
  <c r="R1532" i="5"/>
  <c r="I1532" i="5"/>
  <c r="H1532" i="5"/>
  <c r="J1532" i="5"/>
  <c r="F1532" i="5"/>
  <c r="F1516" i="5"/>
  <c r="I1516" i="5"/>
  <c r="R1504" i="5"/>
  <c r="I1504" i="5"/>
  <c r="J1504" i="5"/>
  <c r="G1504" i="5"/>
  <c r="H1504" i="5"/>
  <c r="R1472" i="5"/>
  <c r="F1472" i="5"/>
  <c r="J1472" i="5"/>
  <c r="I1472" i="5"/>
  <c r="R1440" i="5"/>
  <c r="H1440" i="5"/>
  <c r="F2291" i="5"/>
  <c r="R2291" i="5"/>
  <c r="H2291" i="5"/>
  <c r="J2291" i="5"/>
  <c r="G2291" i="5"/>
  <c r="H1895" i="5"/>
  <c r="J1895" i="5"/>
  <c r="R1895" i="5"/>
  <c r="G1895" i="5"/>
  <c r="I1895" i="5"/>
  <c r="F1895" i="5"/>
  <c r="G1024" i="5"/>
  <c r="J1024" i="5"/>
  <c r="F1024" i="5"/>
  <c r="R1024" i="5"/>
  <c r="H1024" i="5"/>
  <c r="I1024" i="5"/>
  <c r="G960" i="5"/>
  <c r="J960" i="5"/>
  <c r="F960" i="5"/>
  <c r="R960" i="5"/>
  <c r="H960" i="5"/>
  <c r="I960" i="5"/>
  <c r="I424" i="5"/>
  <c r="G424" i="5"/>
  <c r="H424" i="5"/>
  <c r="F424" i="5"/>
  <c r="J424" i="5"/>
  <c r="F336" i="5"/>
  <c r="R336" i="5"/>
  <c r="G336" i="5"/>
  <c r="H336" i="5"/>
  <c r="F244" i="5"/>
  <c r="G244" i="5"/>
  <c r="R244" i="5"/>
  <c r="H244" i="5"/>
  <c r="I244" i="5"/>
  <c r="H212" i="5"/>
  <c r="F212" i="5"/>
  <c r="G212" i="5"/>
  <c r="J2343" i="5"/>
  <c r="H2343" i="5"/>
  <c r="G2307" i="5"/>
  <c r="H2307" i="5"/>
  <c r="I2307" i="5"/>
  <c r="J2307" i="5"/>
  <c r="R2307" i="5"/>
  <c r="I969" i="5"/>
  <c r="J969" i="5"/>
  <c r="J1393" i="5"/>
  <c r="F1393" i="5"/>
  <c r="I1393" i="5"/>
  <c r="I2419" i="5"/>
  <c r="J2419" i="5"/>
  <c r="H2419" i="5"/>
  <c r="G2419" i="5"/>
  <c r="R2419" i="5"/>
  <c r="F2421" i="5"/>
  <c r="H2421" i="5"/>
  <c r="I2421" i="5"/>
  <c r="G2421" i="5"/>
  <c r="H2372" i="5"/>
  <c r="G2372" i="5"/>
  <c r="I2372" i="5"/>
  <c r="G2352" i="5"/>
  <c r="I2352" i="5"/>
  <c r="H2352" i="5"/>
  <c r="F2352" i="5"/>
  <c r="G2052" i="5"/>
  <c r="H2052" i="5"/>
  <c r="F2052" i="5"/>
  <c r="J2052" i="5"/>
  <c r="I2052" i="5"/>
  <c r="F641" i="5"/>
  <c r="G1281" i="5"/>
  <c r="J1281" i="5"/>
  <c r="J1625" i="5"/>
  <c r="I1625" i="5"/>
  <c r="F1433" i="5"/>
  <c r="H1433" i="5"/>
  <c r="H353" i="5"/>
  <c r="F353" i="5"/>
  <c r="R1393" i="5"/>
  <c r="I1281" i="5"/>
  <c r="G2254" i="5"/>
  <c r="H2259" i="5"/>
  <c r="I2259" i="5"/>
  <c r="R2259" i="5"/>
  <c r="J2259" i="5"/>
  <c r="F2259" i="5"/>
  <c r="G2259" i="5"/>
  <c r="J1332" i="5"/>
  <c r="R1276" i="5"/>
  <c r="J1252" i="5"/>
  <c r="I1236" i="5"/>
  <c r="H1228" i="5"/>
  <c r="J1212" i="5"/>
  <c r="G1172" i="5"/>
  <c r="J1124" i="5"/>
  <c r="F1124" i="5"/>
  <c r="H1100" i="5"/>
  <c r="F940" i="5"/>
  <c r="F908" i="5"/>
  <c r="F804" i="5"/>
  <c r="G732" i="5"/>
  <c r="G692" i="5"/>
  <c r="G676" i="5"/>
  <c r="I500" i="5"/>
  <c r="R21" i="5"/>
  <c r="R57" i="5"/>
  <c r="I377" i="5"/>
  <c r="G255" i="5"/>
  <c r="I255" i="5"/>
  <c r="I1352" i="5"/>
  <c r="H1352" i="5"/>
  <c r="J1352" i="5"/>
  <c r="G1352" i="5"/>
  <c r="F1358" i="5"/>
  <c r="R1358" i="5"/>
  <c r="J1358" i="5"/>
  <c r="H1358" i="5"/>
  <c r="G1358" i="5"/>
  <c r="I1422" i="5"/>
  <c r="G1422" i="5"/>
  <c r="R1422" i="5"/>
  <c r="J1422" i="5"/>
  <c r="G1551" i="5"/>
  <c r="F1551" i="5"/>
  <c r="J1551" i="5"/>
  <c r="F1647" i="5"/>
  <c r="J1647" i="5"/>
  <c r="H1787" i="5"/>
  <c r="R1799" i="5"/>
  <c r="H1799" i="5"/>
  <c r="G1799" i="5"/>
  <c r="H1816" i="5"/>
  <c r="R1816" i="5"/>
  <c r="I1832" i="5"/>
  <c r="R1832" i="5"/>
  <c r="F1832" i="5"/>
  <c r="G1832" i="5"/>
  <c r="F1896" i="5"/>
  <c r="J1896" i="5"/>
  <c r="G1896" i="5"/>
  <c r="R1896" i="5"/>
  <c r="I1896" i="5"/>
  <c r="H1896" i="5"/>
  <c r="I1902" i="5"/>
  <c r="H1902" i="5"/>
  <c r="J1902" i="5"/>
  <c r="G1902" i="5"/>
  <c r="F1902" i="5"/>
  <c r="R1902" i="5"/>
  <c r="G1936" i="5"/>
  <c r="R1936" i="5"/>
  <c r="J1936" i="5"/>
  <c r="F1936" i="5"/>
  <c r="I1936" i="5"/>
  <c r="H1936" i="5"/>
  <c r="H1990" i="5"/>
  <c r="F1990" i="5"/>
  <c r="G2035" i="5"/>
  <c r="J2035" i="5"/>
  <c r="F2035" i="5"/>
  <c r="R2035" i="5"/>
  <c r="G2055" i="5"/>
  <c r="J2055" i="5"/>
  <c r="H2055" i="5"/>
  <c r="I2055" i="5"/>
  <c r="F2055" i="5"/>
  <c r="H2155" i="5"/>
  <c r="I2155" i="5"/>
  <c r="J2155" i="5"/>
  <c r="R2155" i="5"/>
  <c r="G2155" i="5"/>
  <c r="F2155" i="5"/>
  <c r="H2227" i="5"/>
  <c r="I2227" i="5"/>
  <c r="J2227" i="5"/>
  <c r="G2227" i="5"/>
  <c r="J1465" i="5"/>
  <c r="I1465" i="5"/>
  <c r="H377" i="5"/>
  <c r="I2254" i="5"/>
  <c r="I2243" i="5"/>
  <c r="H2243" i="5"/>
  <c r="R2243" i="5"/>
  <c r="F2243" i="5"/>
  <c r="H638" i="5"/>
  <c r="F638" i="5"/>
  <c r="J638" i="5"/>
  <c r="R638" i="5"/>
  <c r="G638" i="5"/>
  <c r="I638" i="5"/>
  <c r="J696" i="5"/>
  <c r="F696" i="5"/>
  <c r="R696" i="5"/>
  <c r="H696" i="5"/>
  <c r="I696" i="5"/>
  <c r="G696" i="5"/>
  <c r="J736" i="5"/>
  <c r="F736" i="5"/>
  <c r="I736" i="5"/>
  <c r="G736" i="5"/>
  <c r="I742" i="5"/>
  <c r="G742" i="5"/>
  <c r="I867" i="5"/>
  <c r="R867" i="5"/>
  <c r="G867" i="5"/>
  <c r="H867" i="5"/>
  <c r="F963" i="5"/>
  <c r="G963" i="5"/>
  <c r="R963" i="5"/>
  <c r="H995" i="5"/>
  <c r="I995" i="5"/>
  <c r="R995" i="5"/>
  <c r="R1059" i="5"/>
  <c r="H1059" i="5"/>
  <c r="I1088" i="5"/>
  <c r="J1088" i="5"/>
  <c r="F1088" i="5"/>
  <c r="J1160" i="5"/>
  <c r="F1160" i="5"/>
  <c r="R1160" i="5"/>
  <c r="H1160" i="5"/>
  <c r="J1270" i="5"/>
  <c r="I1270" i="5"/>
  <c r="H1270" i="5"/>
  <c r="I1288" i="5"/>
  <c r="J1288" i="5"/>
  <c r="G1288" i="5"/>
  <c r="H1288" i="5"/>
  <c r="F870" i="5"/>
  <c r="J870" i="5"/>
  <c r="F159" i="5"/>
  <c r="R159" i="5"/>
  <c r="H159" i="5"/>
  <c r="R291" i="5"/>
  <c r="I291" i="5"/>
  <c r="G291" i="5"/>
  <c r="G499" i="5"/>
  <c r="I499" i="5"/>
  <c r="I551" i="5"/>
  <c r="J551" i="5"/>
  <c r="H551" i="5"/>
  <c r="F551" i="5"/>
  <c r="G598" i="5"/>
  <c r="H598" i="5"/>
  <c r="F598" i="5"/>
  <c r="R598" i="5"/>
  <c r="J598" i="5"/>
  <c r="I598" i="5"/>
  <c r="F1465" i="5"/>
  <c r="G897" i="5"/>
  <c r="H1521" i="5"/>
  <c r="R377" i="5"/>
  <c r="J591" i="5"/>
  <c r="I643" i="5"/>
  <c r="F631" i="5"/>
  <c r="R567" i="5"/>
  <c r="H107" i="5"/>
  <c r="R1984" i="5"/>
  <c r="G1719" i="5"/>
  <c r="R1752" i="5"/>
  <c r="F712" i="5"/>
  <c r="J1039" i="5"/>
  <c r="R303" i="5"/>
  <c r="R107" i="5"/>
  <c r="J718" i="5"/>
  <c r="G1039" i="5"/>
  <c r="J603" i="5"/>
  <c r="R603" i="5"/>
  <c r="I567" i="5"/>
  <c r="G2179" i="5"/>
  <c r="I2179" i="5"/>
  <c r="H1984" i="5"/>
  <c r="G1775" i="5"/>
  <c r="J2179" i="5"/>
  <c r="I303" i="5"/>
  <c r="I171" i="5"/>
  <c r="I2000" i="5"/>
  <c r="G531" i="5"/>
  <c r="R2179" i="5"/>
  <c r="G1984" i="5"/>
  <c r="I531" i="5"/>
  <c r="H171" i="5"/>
  <c r="F1563" i="5"/>
  <c r="G303" i="5"/>
  <c r="F107" i="5"/>
  <c r="H531" i="5"/>
  <c r="G171" i="5"/>
  <c r="G107" i="5"/>
  <c r="G567" i="5"/>
  <c r="R631" i="5"/>
  <c r="R171" i="5"/>
  <c r="J1974" i="5"/>
  <c r="G1563" i="5"/>
  <c r="G774" i="5"/>
  <c r="H1719" i="5"/>
  <c r="F505" i="5"/>
  <c r="F97" i="5"/>
  <c r="I1137" i="5"/>
  <c r="I1977" i="5"/>
  <c r="J2302" i="5"/>
  <c r="R2302" i="5"/>
  <c r="I2302" i="5"/>
  <c r="G2302" i="5"/>
  <c r="G2245" i="5"/>
  <c r="J2245" i="5"/>
  <c r="I2245" i="5"/>
  <c r="H2245" i="5"/>
  <c r="F624" i="5"/>
  <c r="J624" i="5"/>
  <c r="F1321" i="5"/>
  <c r="R977" i="5"/>
  <c r="J409" i="5"/>
  <c r="R1449" i="5"/>
  <c r="G624" i="5"/>
  <c r="G731" i="5"/>
  <c r="R731" i="5"/>
  <c r="I1593" i="5"/>
  <c r="R1137" i="5"/>
  <c r="R1377" i="5"/>
  <c r="G97" i="5"/>
  <c r="I624" i="5"/>
  <c r="F795" i="5"/>
  <c r="I795" i="5"/>
  <c r="J795" i="5"/>
  <c r="F1344" i="5"/>
  <c r="I1344" i="5"/>
  <c r="H1344" i="5"/>
  <c r="J2423" i="5"/>
  <c r="R2423" i="5"/>
  <c r="I1668" i="5"/>
  <c r="G1137" i="5"/>
  <c r="R97" i="5"/>
  <c r="G1025" i="5"/>
  <c r="J1471" i="5"/>
  <c r="H1471" i="5"/>
  <c r="F1471" i="5"/>
  <c r="I2213" i="5"/>
  <c r="F2213" i="5"/>
  <c r="J2213" i="5"/>
  <c r="H2213" i="5"/>
  <c r="I1831" i="5"/>
  <c r="J1831" i="5"/>
  <c r="H1831" i="5"/>
  <c r="H1377" i="5"/>
  <c r="F785" i="5"/>
  <c r="R1529" i="5"/>
  <c r="R1249" i="5"/>
  <c r="F1249" i="5"/>
  <c r="I785" i="5"/>
  <c r="G795" i="5"/>
  <c r="R19" i="5"/>
  <c r="R45" i="5"/>
  <c r="R51" i="5"/>
  <c r="H1216" i="5"/>
  <c r="I1216" i="5"/>
  <c r="R1339" i="5"/>
  <c r="H1339" i="5"/>
  <c r="G1339" i="5"/>
  <c r="J1339" i="5"/>
  <c r="H1367" i="5"/>
  <c r="G1367" i="5"/>
  <c r="F1367" i="5"/>
  <c r="I1367" i="5"/>
  <c r="H1387" i="5"/>
  <c r="I1392" i="5"/>
  <c r="J1392" i="5"/>
  <c r="F1414" i="5"/>
  <c r="J1414" i="5"/>
  <c r="H1414" i="5"/>
  <c r="I1414" i="5"/>
  <c r="R2467" i="5"/>
  <c r="G2467" i="5"/>
  <c r="H2467" i="5"/>
  <c r="F2467" i="5"/>
  <c r="R2080" i="5"/>
  <c r="H2080" i="5"/>
  <c r="J2389" i="5"/>
  <c r="F2389" i="5"/>
  <c r="I2389" i="5"/>
  <c r="I2381" i="5"/>
  <c r="J2381" i="5"/>
  <c r="G2373" i="5"/>
  <c r="H2349" i="5"/>
  <c r="G2341" i="5"/>
  <c r="G2333" i="5"/>
  <c r="G2317" i="5"/>
  <c r="G2285" i="5"/>
  <c r="H2261" i="5"/>
  <c r="I2261" i="5"/>
  <c r="J2261" i="5"/>
  <c r="R2261" i="5"/>
  <c r="F2261" i="5"/>
  <c r="R2253" i="5"/>
  <c r="J2253" i="5"/>
  <c r="I2101" i="5"/>
  <c r="J2101" i="5"/>
  <c r="G1933" i="5"/>
  <c r="I1917" i="5"/>
  <c r="G1845" i="5"/>
  <c r="R1837" i="5"/>
  <c r="H1837" i="5"/>
  <c r="R1805" i="5"/>
  <c r="H1805" i="5"/>
  <c r="R1789" i="5"/>
  <c r="H1789" i="5"/>
  <c r="R1781" i="5"/>
  <c r="H1781" i="5"/>
  <c r="R1749" i="5"/>
  <c r="H1749" i="5"/>
  <c r="R1741" i="5"/>
  <c r="H1741" i="5"/>
  <c r="G1733" i="5"/>
  <c r="H1725" i="5"/>
  <c r="R1709" i="5"/>
  <c r="H1709" i="5"/>
  <c r="H1701" i="5"/>
  <c r="G1653" i="5"/>
  <c r="G1629" i="5"/>
  <c r="H1597" i="5"/>
  <c r="J1589" i="5"/>
  <c r="J1557" i="5"/>
  <c r="F1557" i="5"/>
  <c r="F1533" i="5"/>
  <c r="J1493" i="5"/>
  <c r="G1461" i="5"/>
  <c r="I1421" i="5"/>
  <c r="R1421" i="5"/>
  <c r="F1413" i="5"/>
  <c r="H1413" i="5"/>
  <c r="R1413" i="5"/>
  <c r="I1413" i="5"/>
  <c r="J1413" i="5"/>
  <c r="I1405" i="5"/>
  <c r="J1405" i="5"/>
  <c r="F1405" i="5"/>
  <c r="H1405" i="5"/>
  <c r="R1405" i="5"/>
  <c r="R1397" i="5"/>
  <c r="I1397" i="5"/>
  <c r="I1389" i="5"/>
  <c r="J1389" i="5"/>
  <c r="F1389" i="5"/>
  <c r="H1389" i="5"/>
  <c r="R1389" i="5"/>
  <c r="F1381" i="5"/>
  <c r="H1381" i="5"/>
  <c r="R1381" i="5"/>
  <c r="I1381" i="5"/>
  <c r="J1381" i="5"/>
  <c r="G1365" i="5"/>
  <c r="H1357" i="5"/>
  <c r="H1349" i="5"/>
  <c r="J1341" i="5"/>
  <c r="R1309" i="5"/>
  <c r="G1285" i="5"/>
  <c r="J1277" i="5"/>
  <c r="F1245" i="5"/>
  <c r="H1173" i="5"/>
  <c r="G1141" i="5"/>
  <c r="G1109" i="5"/>
  <c r="G1101" i="5"/>
  <c r="G1069" i="5"/>
  <c r="F1045" i="5"/>
  <c r="J1045" i="5"/>
  <c r="I1045" i="5"/>
  <c r="I1013" i="5"/>
  <c r="H1005" i="5"/>
  <c r="J997" i="5"/>
  <c r="H997" i="5"/>
  <c r="I997" i="5"/>
  <c r="F989" i="5"/>
  <c r="R989" i="5"/>
  <c r="H989" i="5"/>
  <c r="G981" i="5"/>
  <c r="F917" i="5"/>
  <c r="I885" i="5"/>
  <c r="J885" i="5"/>
  <c r="F885" i="5"/>
  <c r="R885" i="5"/>
  <c r="H853" i="5"/>
  <c r="G813" i="5"/>
  <c r="H781" i="5"/>
  <c r="R757" i="5"/>
  <c r="R669" i="5"/>
  <c r="H653" i="5"/>
  <c r="I637" i="5"/>
  <c r="G573" i="5"/>
  <c r="R549" i="5"/>
  <c r="G525" i="5"/>
  <c r="J517" i="5"/>
  <c r="J509" i="5"/>
  <c r="I493" i="5"/>
  <c r="J493" i="5"/>
  <c r="F493" i="5"/>
  <c r="R493" i="5"/>
  <c r="G469" i="5"/>
  <c r="H453" i="5"/>
  <c r="J453" i="5"/>
  <c r="G445" i="5"/>
  <c r="F437" i="5"/>
  <c r="G429" i="5"/>
  <c r="I429" i="5"/>
  <c r="J429" i="5"/>
  <c r="R429" i="5"/>
  <c r="G413" i="5"/>
  <c r="G349" i="5"/>
  <c r="G341" i="5"/>
  <c r="G317" i="5"/>
  <c r="I261" i="5"/>
  <c r="R253" i="5"/>
  <c r="G237" i="5"/>
  <c r="I237" i="5"/>
  <c r="F237" i="5"/>
  <c r="G157" i="5"/>
  <c r="H149" i="5"/>
  <c r="H141" i="5"/>
  <c r="I133" i="5"/>
  <c r="H109" i="5"/>
  <c r="G93" i="5"/>
  <c r="J2061" i="5"/>
  <c r="F1989" i="5"/>
  <c r="J1981" i="5"/>
  <c r="H1973" i="5"/>
  <c r="J1925" i="5"/>
  <c r="H1917" i="5"/>
  <c r="H1693" i="5"/>
  <c r="H1661" i="5"/>
  <c r="I1621" i="5"/>
  <c r="H1605" i="5"/>
  <c r="H1509" i="5"/>
  <c r="R1328" i="5"/>
  <c r="H1221" i="5"/>
  <c r="G1485" i="5"/>
  <c r="I1469" i="5"/>
  <c r="R1453" i="5"/>
  <c r="J1289" i="5"/>
  <c r="J1205" i="5"/>
  <c r="I2069" i="5"/>
  <c r="F1349" i="5"/>
  <c r="G2261" i="5"/>
  <c r="I2061" i="5"/>
  <c r="F1997" i="5"/>
  <c r="J1989" i="5"/>
  <c r="H1981" i="5"/>
  <c r="F1941" i="5"/>
  <c r="G1693" i="5"/>
  <c r="G1661" i="5"/>
  <c r="H1485" i="5"/>
  <c r="H1421" i="5"/>
  <c r="F1328" i="5"/>
  <c r="I1349" i="5"/>
  <c r="I1301" i="5"/>
  <c r="I1213" i="5"/>
  <c r="F1485" i="5"/>
  <c r="J1453" i="5"/>
  <c r="F1213" i="5"/>
  <c r="H2117" i="5"/>
  <c r="G2069" i="5"/>
  <c r="J1349" i="5"/>
  <c r="R1045" i="5"/>
  <c r="R1005" i="5"/>
  <c r="G1413" i="5"/>
  <c r="G1381" i="5"/>
  <c r="R207" i="5"/>
  <c r="I207" i="5"/>
  <c r="R1216" i="5"/>
  <c r="J1387" i="5"/>
  <c r="G2101" i="5"/>
  <c r="F2069" i="5"/>
  <c r="I989" i="5"/>
  <c r="G1941" i="5"/>
  <c r="G1045" i="5"/>
  <c r="F623" i="5"/>
  <c r="R623" i="5"/>
  <c r="I623" i="5"/>
  <c r="H623" i="5"/>
  <c r="G623" i="5"/>
  <c r="J623" i="5"/>
  <c r="F629" i="5"/>
  <c r="G2061" i="5"/>
  <c r="J2005" i="5"/>
  <c r="H1997" i="5"/>
  <c r="H1941" i="5"/>
  <c r="H1469" i="5"/>
  <c r="F1216" i="5"/>
  <c r="I1221" i="5"/>
  <c r="I1453" i="5"/>
  <c r="I1387" i="5"/>
  <c r="J1367" i="5"/>
  <c r="F1221" i="5"/>
  <c r="F2101" i="5"/>
  <c r="R2069" i="5"/>
  <c r="G1389" i="5"/>
  <c r="I1339" i="5"/>
  <c r="H2005" i="5"/>
  <c r="R1387" i="5"/>
  <c r="H1213" i="5"/>
  <c r="G1392" i="5"/>
  <c r="I1485" i="5"/>
  <c r="G1469" i="5"/>
  <c r="H1392" i="5"/>
  <c r="J1221" i="5"/>
  <c r="I2117" i="5"/>
  <c r="R2101" i="5"/>
  <c r="J2069" i="5"/>
  <c r="G1414" i="5"/>
  <c r="R997" i="5"/>
  <c r="F1339" i="5"/>
  <c r="H1045" i="5"/>
  <c r="G181" i="5"/>
  <c r="G493" i="5"/>
  <c r="R1367" i="5"/>
  <c r="F1469" i="5"/>
  <c r="G1445" i="5"/>
  <c r="G1421" i="5"/>
  <c r="H1408" i="5"/>
  <c r="R1392" i="5"/>
  <c r="F1189" i="5"/>
  <c r="R1349" i="5"/>
  <c r="H2069" i="5"/>
  <c r="G1917" i="5"/>
  <c r="H619" i="5"/>
  <c r="F720" i="5"/>
  <c r="J720" i="5"/>
  <c r="F591" i="5"/>
  <c r="G263" i="5"/>
  <c r="F959" i="5"/>
  <c r="J959" i="5"/>
  <c r="I1880" i="5"/>
  <c r="H1880" i="5"/>
  <c r="G1968" i="5"/>
  <c r="F1968" i="5"/>
  <c r="J1968" i="5"/>
  <c r="R2143" i="5"/>
  <c r="F2143" i="5"/>
  <c r="I2143" i="5"/>
  <c r="H91" i="5"/>
  <c r="F91" i="5"/>
  <c r="F475" i="5"/>
  <c r="R475" i="5"/>
  <c r="H475" i="5"/>
  <c r="G475" i="5"/>
  <c r="I475" i="5"/>
  <c r="R155" i="5"/>
  <c r="F1728" i="5"/>
  <c r="H1728" i="5"/>
  <c r="J2255" i="5"/>
  <c r="J535" i="5"/>
  <c r="H535" i="5"/>
  <c r="H2443" i="5"/>
  <c r="R2443" i="5"/>
  <c r="J670" i="5"/>
  <c r="F883" i="5"/>
  <c r="H1977" i="5"/>
  <c r="R1625" i="5"/>
  <c r="R65" i="5"/>
  <c r="G657" i="5"/>
  <c r="R1977" i="5"/>
  <c r="G353" i="5"/>
  <c r="R1321" i="5"/>
  <c r="I1401" i="5"/>
  <c r="R2352" i="5"/>
  <c r="J1137" i="5"/>
  <c r="G1177" i="5"/>
  <c r="I1249" i="5"/>
  <c r="H1249" i="5"/>
  <c r="I1321" i="5"/>
  <c r="H177" i="5"/>
  <c r="F1977" i="5"/>
  <c r="R1281" i="5"/>
  <c r="I1648" i="5"/>
  <c r="H1608" i="5"/>
  <c r="G1321" i="5"/>
  <c r="J1321" i="5"/>
  <c r="G641" i="5"/>
  <c r="R1345" i="5"/>
  <c r="J1977" i="5"/>
  <c r="F1281" i="5"/>
  <c r="F657" i="5"/>
  <c r="H489" i="5"/>
  <c r="R537" i="5"/>
  <c r="R1648" i="5"/>
  <c r="J1640" i="5"/>
  <c r="G2411" i="5"/>
  <c r="F1225" i="5"/>
  <c r="G1649" i="5"/>
  <c r="I977" i="5"/>
  <c r="G1275" i="5"/>
  <c r="J776" i="5"/>
  <c r="J1448" i="5"/>
  <c r="I1480" i="5"/>
  <c r="I2451" i="5"/>
  <c r="J2451" i="5"/>
  <c r="G2343" i="5"/>
  <c r="F2343" i="5"/>
  <c r="R2343" i="5"/>
  <c r="S579" i="5"/>
  <c r="S655" i="5"/>
  <c r="S660" i="5"/>
  <c r="R1151" i="5"/>
  <c r="H1151" i="5"/>
  <c r="F1151" i="5"/>
  <c r="J1151" i="5"/>
  <c r="G1151" i="5"/>
  <c r="S1162" i="5"/>
  <c r="S1296" i="5"/>
  <c r="S1364" i="5"/>
  <c r="S1657" i="5"/>
  <c r="F1663" i="5"/>
  <c r="S1886" i="5"/>
  <c r="S1891" i="5"/>
  <c r="S1897" i="5"/>
  <c r="S1903" i="5"/>
  <c r="S2259" i="5"/>
  <c r="S2266" i="5"/>
  <c r="S2281" i="5"/>
  <c r="S2288" i="5"/>
  <c r="S2427" i="5"/>
  <c r="S2435" i="5"/>
  <c r="S2443" i="5"/>
  <c r="S2451" i="5"/>
  <c r="S2459" i="5"/>
  <c r="F2459" i="5"/>
  <c r="H2459" i="5"/>
  <c r="G2459" i="5"/>
  <c r="R2459" i="5"/>
  <c r="J2459" i="5"/>
  <c r="R2420" i="5"/>
  <c r="F2420" i="5"/>
  <c r="H2420" i="5"/>
  <c r="G2420" i="5"/>
  <c r="J2420" i="5"/>
  <c r="I2388" i="5"/>
  <c r="J2388" i="5"/>
  <c r="F2388" i="5"/>
  <c r="F2260" i="5"/>
  <c r="R2260" i="5"/>
  <c r="H2244" i="5"/>
  <c r="R2244" i="5"/>
  <c r="J2244" i="5"/>
  <c r="F2244" i="5"/>
  <c r="F2172" i="5"/>
  <c r="J2172" i="5"/>
  <c r="J2164" i="5"/>
  <c r="I2164" i="5"/>
  <c r="J2140" i="5"/>
  <c r="F2140" i="5"/>
  <c r="I2140" i="5"/>
  <c r="R1364" i="5"/>
  <c r="G1364" i="5"/>
  <c r="H1364" i="5"/>
  <c r="F1316" i="5"/>
  <c r="G1316" i="5"/>
  <c r="R1316" i="5"/>
  <c r="R1180" i="5"/>
  <c r="G1180" i="5"/>
  <c r="F1180" i="5"/>
  <c r="J1148" i="5"/>
  <c r="F1148" i="5"/>
  <c r="R1148" i="5"/>
  <c r="H1148" i="5"/>
  <c r="G1148" i="5"/>
  <c r="H1124" i="5"/>
  <c r="G1124" i="5"/>
  <c r="R1124" i="5"/>
  <c r="H1108" i="5"/>
  <c r="R1108" i="5"/>
  <c r="F1092" i="5"/>
  <c r="R1092" i="5"/>
  <c r="H1092" i="5"/>
  <c r="G1092" i="5"/>
  <c r="J1092" i="5"/>
  <c r="G660" i="5"/>
  <c r="R612" i="5"/>
  <c r="G612" i="5"/>
  <c r="G604" i="5"/>
  <c r="I604" i="5"/>
  <c r="I556" i="5"/>
  <c r="G556" i="5"/>
  <c r="R920" i="5"/>
  <c r="G1416" i="5"/>
  <c r="I1448" i="5"/>
  <c r="H1480" i="5"/>
  <c r="S881" i="5"/>
  <c r="J1344" i="5"/>
  <c r="G1344" i="5"/>
  <c r="I2489" i="5"/>
  <c r="F1649" i="5"/>
  <c r="R817" i="5"/>
  <c r="H761" i="5"/>
  <c r="H977" i="5"/>
  <c r="F865" i="5"/>
  <c r="H297" i="5"/>
  <c r="G969" i="5"/>
  <c r="I824" i="5"/>
  <c r="F920" i="5"/>
  <c r="H1448" i="5"/>
  <c r="R1480" i="5"/>
  <c r="F1521" i="5"/>
  <c r="G2489" i="5"/>
  <c r="J1649" i="5"/>
  <c r="F489" i="5"/>
  <c r="I689" i="5"/>
  <c r="R865" i="5"/>
  <c r="F1449" i="5"/>
  <c r="J1025" i="5"/>
  <c r="G865" i="5"/>
  <c r="I776" i="5"/>
  <c r="H824" i="5"/>
  <c r="J920" i="5"/>
  <c r="G1448" i="5"/>
  <c r="R1448" i="5"/>
  <c r="F1307" i="5"/>
  <c r="H776" i="5"/>
  <c r="G1480" i="5"/>
  <c r="I1275" i="5"/>
  <c r="I297" i="5"/>
  <c r="H2489" i="5"/>
  <c r="R2372" i="5"/>
  <c r="J865" i="5"/>
  <c r="J641" i="5"/>
  <c r="R353" i="5"/>
  <c r="I505" i="5"/>
  <c r="F2372" i="5"/>
  <c r="I865" i="5"/>
  <c r="F969" i="5"/>
  <c r="J1307" i="5"/>
  <c r="F1275" i="5"/>
  <c r="R824" i="5"/>
  <c r="F1480" i="5"/>
  <c r="R1649" i="5"/>
  <c r="H689" i="5"/>
  <c r="J977" i="5"/>
  <c r="R1307" i="5"/>
  <c r="I1307" i="5"/>
  <c r="H1593" i="5"/>
  <c r="R921" i="5"/>
  <c r="J689" i="5"/>
  <c r="F977" i="5"/>
  <c r="J921" i="5"/>
  <c r="H81" i="5"/>
  <c r="H641" i="5"/>
  <c r="J2372" i="5"/>
  <c r="I353" i="5"/>
  <c r="R776" i="5"/>
  <c r="F824" i="5"/>
  <c r="F1651" i="5"/>
  <c r="R223" i="5"/>
  <c r="I223" i="5"/>
  <c r="G223" i="5"/>
  <c r="S584" i="5"/>
  <c r="I595" i="5"/>
  <c r="R704" i="5"/>
  <c r="H704" i="5"/>
  <c r="I704" i="5"/>
  <c r="F710" i="5"/>
  <c r="R710" i="5"/>
  <c r="J710" i="5"/>
  <c r="H710" i="5"/>
  <c r="S886" i="5"/>
  <c r="S898" i="5"/>
  <c r="S904" i="5"/>
  <c r="S910" i="5"/>
  <c r="S924" i="5"/>
  <c r="H943" i="5"/>
  <c r="I943" i="5"/>
  <c r="F943" i="5"/>
  <c r="S963" i="5"/>
  <c r="S975" i="5"/>
  <c r="H1168" i="5"/>
  <c r="I1168" i="5"/>
  <c r="J1168" i="5"/>
  <c r="S1301" i="5"/>
  <c r="S2074" i="5"/>
  <c r="S2294" i="5"/>
  <c r="S2302" i="5"/>
  <c r="S215" i="5"/>
  <c r="S639" i="5"/>
  <c r="G1123" i="5"/>
  <c r="F1123" i="5"/>
  <c r="J1123" i="5"/>
  <c r="H1123" i="5"/>
  <c r="R1142" i="5"/>
  <c r="H1142" i="5"/>
  <c r="G1266" i="5"/>
  <c r="H1266" i="5"/>
  <c r="J1266" i="5"/>
  <c r="H1272" i="5"/>
  <c r="J1272" i="5"/>
  <c r="G2016" i="5"/>
  <c r="H2016" i="5"/>
  <c r="I2016" i="5"/>
  <c r="R2016" i="5"/>
  <c r="F2016" i="5"/>
  <c r="S2030" i="5"/>
  <c r="S2023" i="5"/>
  <c r="S2011" i="5"/>
  <c r="G1651" i="5"/>
  <c r="F1272" i="5"/>
  <c r="H1128" i="5"/>
  <c r="F574" i="5"/>
  <c r="G574" i="5"/>
  <c r="S635" i="5"/>
  <c r="G843" i="5"/>
  <c r="I843" i="5"/>
  <c r="F843" i="5"/>
  <c r="S1119" i="5"/>
  <c r="R1355" i="5"/>
  <c r="J1355" i="5"/>
  <c r="S2413" i="5"/>
  <c r="R1651" i="5"/>
  <c r="G1142" i="5"/>
  <c r="I1123" i="5"/>
  <c r="R1128" i="5"/>
  <c r="J2016" i="5"/>
  <c r="I1272" i="5"/>
  <c r="R103" i="5"/>
  <c r="H103" i="5"/>
  <c r="G103" i="5"/>
  <c r="I103" i="5"/>
  <c r="R115" i="5"/>
  <c r="H115" i="5"/>
  <c r="S133" i="5"/>
  <c r="F143" i="5"/>
  <c r="R143" i="5"/>
  <c r="G143" i="5"/>
  <c r="F183" i="5"/>
  <c r="R183" i="5"/>
  <c r="H183" i="5"/>
  <c r="G183" i="5"/>
  <c r="I183" i="5"/>
  <c r="R195" i="5"/>
  <c r="H195" i="5"/>
  <c r="I195" i="5"/>
  <c r="G195" i="5"/>
  <c r="S824" i="5"/>
  <c r="S1094" i="5"/>
  <c r="S1492" i="5"/>
  <c r="S1500" i="5"/>
  <c r="G1527" i="5"/>
  <c r="F1527" i="5"/>
  <c r="J1627" i="5"/>
  <c r="F1627" i="5"/>
  <c r="S1634" i="5"/>
  <c r="S1831" i="5"/>
  <c r="S2202" i="5"/>
  <c r="H2215" i="5"/>
  <c r="G2215" i="5"/>
  <c r="R2215" i="5"/>
  <c r="F2215" i="5"/>
  <c r="J2215" i="5"/>
  <c r="R2136" i="5"/>
  <c r="G2136" i="5"/>
  <c r="H2136" i="5"/>
  <c r="S2246" i="5"/>
  <c r="G1128" i="5"/>
  <c r="F1128" i="5"/>
  <c r="R1266" i="5"/>
  <c r="S537" i="5"/>
  <c r="I543" i="5"/>
  <c r="S787" i="5"/>
  <c r="S1201" i="5"/>
  <c r="H1208" i="5"/>
  <c r="J1208" i="5"/>
  <c r="S1470" i="5"/>
  <c r="S1759" i="5"/>
  <c r="R1787" i="5"/>
  <c r="G1787" i="5"/>
  <c r="I1142" i="5"/>
  <c r="J1128" i="5"/>
  <c r="F1142" i="5"/>
  <c r="F71" i="5"/>
  <c r="R71" i="5"/>
  <c r="H71" i="5"/>
  <c r="I71" i="5"/>
  <c r="R77" i="5"/>
  <c r="G77" i="5"/>
  <c r="S527" i="5"/>
  <c r="G1023" i="5"/>
  <c r="J1023" i="5"/>
  <c r="S1317" i="5"/>
  <c r="I1322" i="5"/>
  <c r="F1322" i="5"/>
  <c r="G1322" i="5"/>
  <c r="H1322" i="5"/>
  <c r="R1322" i="5"/>
  <c r="J1328" i="5"/>
  <c r="H1328" i="5"/>
  <c r="I1328" i="5"/>
  <c r="S1408" i="5"/>
  <c r="S1711" i="5"/>
  <c r="R1715" i="5"/>
  <c r="H1715" i="5"/>
  <c r="G1715" i="5"/>
  <c r="I1720" i="5"/>
  <c r="F1720" i="5"/>
  <c r="R1720" i="5"/>
  <c r="G1720" i="5"/>
  <c r="G1946" i="5"/>
  <c r="H1946" i="5"/>
  <c r="I1946" i="5"/>
  <c r="R1946" i="5"/>
  <c r="F1946" i="5"/>
  <c r="J1946" i="5"/>
  <c r="S2134" i="5"/>
  <c r="H2139" i="5"/>
  <c r="J2139" i="5"/>
  <c r="I2139" i="5"/>
  <c r="F2139" i="5"/>
  <c r="R2139" i="5"/>
  <c r="G1272" i="5"/>
  <c r="J1142" i="5"/>
  <c r="I365" i="5"/>
  <c r="F365" i="5"/>
  <c r="R365" i="5"/>
  <c r="S378" i="5"/>
  <c r="S715" i="5"/>
  <c r="S732" i="5"/>
  <c r="S744" i="5"/>
  <c r="S750" i="5"/>
  <c r="S755" i="5"/>
  <c r="S763" i="5"/>
  <c r="S770" i="5"/>
  <c r="S775" i="5"/>
  <c r="S993" i="5"/>
  <c r="F999" i="5"/>
  <c r="J999" i="5"/>
  <c r="G999" i="5"/>
  <c r="S1006" i="5"/>
  <c r="S1012" i="5"/>
  <c r="F1383" i="5"/>
  <c r="H1383" i="5"/>
  <c r="S1398" i="5"/>
  <c r="I1911" i="5"/>
  <c r="G1911" i="5"/>
  <c r="J2103" i="5"/>
  <c r="R2103" i="5"/>
  <c r="G2103" i="5"/>
  <c r="I2103" i="5"/>
  <c r="S2308" i="5"/>
  <c r="S2316" i="5"/>
  <c r="I2299" i="5"/>
  <c r="J2299" i="5"/>
  <c r="F297" i="5"/>
  <c r="G209" i="5"/>
  <c r="J817" i="5"/>
  <c r="G817" i="5"/>
  <c r="I537" i="5"/>
  <c r="H1416" i="5"/>
  <c r="R1416" i="5"/>
  <c r="F1416" i="5"/>
  <c r="J1351" i="5"/>
  <c r="R1351" i="5"/>
  <c r="I1351" i="5"/>
  <c r="F1351" i="5"/>
  <c r="H1351" i="5"/>
  <c r="R1001" i="5"/>
  <c r="G2265" i="5"/>
  <c r="J2265" i="5"/>
  <c r="F817" i="5"/>
  <c r="I657" i="5"/>
  <c r="H593" i="5"/>
  <c r="F425" i="5"/>
  <c r="F1001" i="5"/>
  <c r="F537" i="5"/>
  <c r="F209" i="5"/>
  <c r="G945" i="5"/>
  <c r="G1393" i="5"/>
  <c r="G1686" i="5"/>
  <c r="R1686" i="5"/>
  <c r="I1487" i="5"/>
  <c r="J1487" i="5"/>
  <c r="F1487" i="5"/>
  <c r="G1487" i="5"/>
  <c r="R2238" i="5"/>
  <c r="F2238" i="5"/>
  <c r="J2238" i="5"/>
  <c r="J942" i="5"/>
  <c r="H942" i="5"/>
  <c r="I942" i="5"/>
  <c r="G2276" i="5"/>
  <c r="H2276" i="5"/>
  <c r="J2276" i="5"/>
  <c r="I1068" i="5"/>
  <c r="F1068" i="5"/>
  <c r="H1054" i="5"/>
  <c r="I1054" i="5"/>
  <c r="I1038" i="5"/>
  <c r="G584" i="5"/>
  <c r="I212" i="5"/>
  <c r="R212" i="5"/>
  <c r="G2180" i="5"/>
  <c r="F2180" i="5"/>
  <c r="I2180" i="5"/>
  <c r="R2180" i="5"/>
  <c r="R2265" i="5"/>
  <c r="J489" i="5"/>
  <c r="J657" i="5"/>
  <c r="J537" i="5"/>
  <c r="H1393" i="5"/>
  <c r="R361" i="5"/>
  <c r="I361" i="5"/>
  <c r="I817" i="5"/>
  <c r="I489" i="5"/>
  <c r="I449" i="5"/>
  <c r="G489" i="5"/>
  <c r="G302" i="5"/>
  <c r="H302" i="5"/>
  <c r="R302" i="5"/>
  <c r="R376" i="5"/>
  <c r="J2115" i="5"/>
  <c r="R2115" i="5"/>
  <c r="I2115" i="5"/>
  <c r="G947" i="5"/>
  <c r="H947" i="5"/>
  <c r="F275" i="5"/>
  <c r="H2265" i="5"/>
  <c r="H449" i="5"/>
  <c r="J1177" i="5"/>
  <c r="G1305" i="5"/>
  <c r="G425" i="5"/>
  <c r="R449" i="5"/>
  <c r="H209" i="5"/>
  <c r="G1498" i="5"/>
  <c r="H1498" i="5"/>
  <c r="J956" i="5"/>
  <c r="I956" i="5"/>
  <c r="F956" i="5"/>
  <c r="G68" i="5"/>
  <c r="I209" i="5"/>
  <c r="J449" i="5"/>
  <c r="I1177" i="5"/>
  <c r="G361" i="5"/>
  <c r="G297" i="5"/>
  <c r="R209" i="5"/>
  <c r="F984" i="5"/>
  <c r="I984" i="5"/>
  <c r="G160" i="5"/>
  <c r="G904" i="5"/>
  <c r="F904" i="5"/>
  <c r="I904" i="5"/>
  <c r="S1019" i="5"/>
  <c r="S1787" i="5"/>
  <c r="F2067" i="5"/>
  <c r="R2067" i="5"/>
  <c r="I2067" i="5"/>
  <c r="G2067" i="5"/>
  <c r="G2091" i="5"/>
  <c r="R2091" i="5"/>
  <c r="I2091" i="5"/>
  <c r="S2419" i="5"/>
  <c r="S2434" i="5"/>
  <c r="S2450" i="5"/>
  <c r="F1819" i="5"/>
  <c r="F1830" i="5"/>
  <c r="I645" i="5"/>
  <c r="R95" i="5"/>
  <c r="S802" i="5"/>
  <c r="R926" i="5"/>
  <c r="G926" i="5"/>
  <c r="S1540" i="5"/>
  <c r="S1799" i="5"/>
  <c r="S2044" i="5"/>
  <c r="S2062" i="5"/>
  <c r="G2208" i="5"/>
  <c r="R2208" i="5"/>
  <c r="G2396" i="5"/>
  <c r="F2228" i="5"/>
  <c r="G2220" i="5"/>
  <c r="G2156" i="5"/>
  <c r="G2012" i="5"/>
  <c r="F1996" i="5"/>
  <c r="G1956" i="5"/>
  <c r="H1932" i="5"/>
  <c r="G1916" i="5"/>
  <c r="G1764" i="5"/>
  <c r="I1748" i="5"/>
  <c r="G1724" i="5"/>
  <c r="R1348" i="5"/>
  <c r="H1316" i="5"/>
  <c r="I1316" i="5"/>
  <c r="J1180" i="5"/>
  <c r="H1180" i="5"/>
  <c r="I1180" i="5"/>
  <c r="I1092" i="5"/>
  <c r="G924" i="5"/>
  <c r="J780" i="5"/>
  <c r="R644" i="5"/>
  <c r="R620" i="5"/>
  <c r="I612" i="5"/>
  <c r="F604" i="5"/>
  <c r="H604" i="5"/>
  <c r="R604" i="5"/>
  <c r="H564" i="5"/>
  <c r="F220" i="5"/>
  <c r="H124" i="5"/>
  <c r="S2404" i="5"/>
  <c r="G2096" i="5"/>
  <c r="H2033" i="5"/>
  <c r="J1819" i="5"/>
  <c r="S1825" i="5"/>
  <c r="S1809" i="5"/>
  <c r="R1830" i="5"/>
  <c r="S1781" i="5"/>
  <c r="I95" i="5"/>
  <c r="S274" i="5"/>
  <c r="F752" i="5"/>
  <c r="J752" i="5"/>
  <c r="S872" i="5"/>
  <c r="J971" i="5"/>
  <c r="F971" i="5"/>
  <c r="G971" i="5"/>
  <c r="I1336" i="5"/>
  <c r="S1366" i="5"/>
  <c r="S1528" i="5"/>
  <c r="G1571" i="5"/>
  <c r="F1571" i="5"/>
  <c r="J1571" i="5"/>
  <c r="G1736" i="5"/>
  <c r="R1736" i="5"/>
  <c r="I1775" i="5"/>
  <c r="H95" i="5"/>
  <c r="S232" i="5"/>
  <c r="S2412" i="5"/>
  <c r="F2096" i="5"/>
  <c r="G2104" i="5"/>
  <c r="S2016" i="5"/>
  <c r="R1935" i="5"/>
  <c r="J1830" i="5"/>
  <c r="S913" i="5"/>
  <c r="S983" i="5"/>
  <c r="J2091" i="5"/>
  <c r="S1640" i="5"/>
  <c r="J742" i="5"/>
  <c r="F742" i="5"/>
  <c r="S748" i="5"/>
  <c r="H1127" i="5"/>
  <c r="J1127" i="5"/>
  <c r="S2396" i="5"/>
  <c r="J2096" i="5"/>
  <c r="S2085" i="5"/>
  <c r="F1935" i="5"/>
  <c r="S1946" i="5"/>
  <c r="H1830" i="5"/>
  <c r="F814" i="5"/>
  <c r="S959" i="5"/>
  <c r="S971" i="5"/>
  <c r="S2360" i="5"/>
  <c r="J2067" i="5"/>
  <c r="H2091" i="5"/>
  <c r="R1107" i="5"/>
  <c r="J1107" i="5"/>
  <c r="F1107" i="5"/>
  <c r="G1107" i="5"/>
  <c r="I2104" i="5"/>
  <c r="F2104" i="5"/>
  <c r="S2073" i="5"/>
  <c r="J1935" i="5"/>
  <c r="S251" i="5"/>
  <c r="H2096" i="5"/>
  <c r="H2067" i="5"/>
  <c r="S2368" i="5"/>
  <c r="H543" i="5"/>
  <c r="F543" i="5"/>
  <c r="H1935" i="5"/>
  <c r="F1775" i="5"/>
  <c r="G95" i="5"/>
  <c r="S645" i="5"/>
  <c r="S650" i="5"/>
  <c r="S683" i="5"/>
  <c r="F678" i="5"/>
  <c r="J678" i="5"/>
  <c r="G1326" i="5"/>
  <c r="I1326" i="5"/>
  <c r="S1337" i="5"/>
  <c r="S2024" i="5"/>
  <c r="S348" i="5"/>
  <c r="F867" i="5"/>
  <c r="J867" i="5"/>
  <c r="S669" i="5"/>
  <c r="S850" i="5"/>
  <c r="S1070" i="5"/>
  <c r="S1424" i="5"/>
  <c r="S739" i="5"/>
  <c r="R830" i="5"/>
  <c r="G830" i="5"/>
  <c r="R843" i="5"/>
  <c r="J843" i="5"/>
  <c r="H1147" i="5"/>
  <c r="F1147" i="5"/>
  <c r="F1679" i="5"/>
  <c r="J1679" i="5"/>
  <c r="J1990" i="5"/>
  <c r="G1990" i="5"/>
  <c r="S372" i="5"/>
  <c r="S1680" i="5"/>
  <c r="S568" i="5"/>
  <c r="S649" i="5"/>
  <c r="S723" i="5"/>
  <c r="J1216" i="5"/>
  <c r="S1374" i="5"/>
  <c r="S1582" i="5"/>
  <c r="H241" i="5"/>
  <c r="H1665" i="5"/>
  <c r="I1665" i="5"/>
  <c r="I281" i="5"/>
  <c r="J281" i="5"/>
  <c r="F281" i="5"/>
  <c r="R1609" i="5"/>
  <c r="H1609" i="5"/>
  <c r="F241" i="5"/>
  <c r="G241" i="5"/>
  <c r="H1345" i="5"/>
  <c r="G1345" i="5"/>
  <c r="I1345" i="5"/>
  <c r="F1345" i="5"/>
  <c r="J1345" i="5"/>
  <c r="H1401" i="5"/>
  <c r="R1401" i="5"/>
  <c r="J1609" i="5"/>
  <c r="I241" i="5"/>
  <c r="G81" i="5"/>
  <c r="I81" i="5"/>
  <c r="F81" i="5"/>
  <c r="J1217" i="5"/>
  <c r="I1217" i="5"/>
  <c r="G1433" i="5"/>
  <c r="I1433" i="5"/>
  <c r="R1433" i="5"/>
  <c r="J1433" i="5"/>
  <c r="R881" i="5"/>
  <c r="F881" i="5"/>
  <c r="I945" i="5"/>
  <c r="J945" i="5"/>
  <c r="F945" i="5"/>
  <c r="R241" i="5"/>
  <c r="I2260" i="5"/>
  <c r="G2260" i="5"/>
  <c r="H2260" i="5"/>
  <c r="J2260" i="5"/>
  <c r="R2164" i="5"/>
  <c r="F2164" i="5"/>
  <c r="G2164" i="5"/>
  <c r="H2164" i="5"/>
  <c r="G1964" i="5"/>
  <c r="H1964" i="5"/>
  <c r="I1964" i="5"/>
  <c r="R1964" i="5"/>
  <c r="F1964" i="5"/>
  <c r="J1964" i="5"/>
  <c r="H1673" i="5"/>
  <c r="I1225" i="5"/>
  <c r="G761" i="5"/>
  <c r="R689" i="5"/>
  <c r="J1305" i="5"/>
  <c r="R641" i="5"/>
  <c r="I97" i="5"/>
  <c r="R409" i="5"/>
  <c r="G1521" i="5"/>
  <c r="F177" i="5"/>
  <c r="G1673" i="5"/>
  <c r="F921" i="5"/>
  <c r="F689" i="5"/>
  <c r="F1305" i="5"/>
  <c r="I177" i="5"/>
  <c r="I641" i="5"/>
  <c r="J897" i="5"/>
  <c r="J1673" i="5"/>
  <c r="G249" i="5"/>
  <c r="R761" i="5"/>
  <c r="H249" i="5"/>
  <c r="F249" i="5"/>
  <c r="H2048" i="5"/>
  <c r="F2048" i="5"/>
  <c r="H425" i="5"/>
  <c r="H921" i="5"/>
  <c r="F761" i="5"/>
  <c r="R49" i="5"/>
  <c r="J761" i="5"/>
  <c r="I761" i="5"/>
  <c r="R425" i="5"/>
  <c r="J2320" i="5"/>
  <c r="G2320" i="5"/>
  <c r="R2390" i="5"/>
  <c r="H2390" i="5"/>
  <c r="G2390" i="5"/>
  <c r="S292" i="5"/>
  <c r="S330" i="5"/>
  <c r="G2298" i="5"/>
  <c r="R313" i="5"/>
  <c r="H313" i="5"/>
  <c r="G313" i="5"/>
  <c r="F1409" i="5"/>
  <c r="G1409" i="5"/>
  <c r="R1409" i="5"/>
  <c r="J1409" i="5"/>
  <c r="R1593" i="5"/>
  <c r="J1593" i="5"/>
  <c r="J1521" i="5"/>
  <c r="G1225" i="5"/>
  <c r="H1225" i="5"/>
  <c r="R1585" i="5"/>
  <c r="I1521" i="5"/>
  <c r="J2489" i="5"/>
  <c r="I313" i="5"/>
  <c r="G1529" i="5"/>
  <c r="J1529" i="5"/>
  <c r="F1665" i="5"/>
  <c r="J1665" i="5"/>
  <c r="R17" i="5"/>
  <c r="I897" i="5"/>
  <c r="F897" i="5"/>
  <c r="R1177" i="5"/>
  <c r="H1177" i="5"/>
  <c r="G1609" i="5"/>
  <c r="I1609" i="5"/>
  <c r="F1609" i="5"/>
  <c r="R1025" i="5"/>
  <c r="F1025" i="5"/>
  <c r="I137" i="5"/>
  <c r="F137" i="5"/>
  <c r="G137" i="5"/>
  <c r="H137" i="5"/>
  <c r="G593" i="5"/>
  <c r="J593" i="5"/>
  <c r="F593" i="5"/>
  <c r="F313" i="5"/>
  <c r="H881" i="5"/>
  <c r="G1625" i="5"/>
  <c r="F1625" i="5"/>
  <c r="H1625" i="5"/>
  <c r="I1673" i="5"/>
  <c r="G1377" i="5"/>
  <c r="J1377" i="5"/>
  <c r="I1377" i="5"/>
  <c r="G505" i="5"/>
  <c r="J505" i="5"/>
  <c r="H505" i="5"/>
  <c r="H1449" i="5"/>
  <c r="I1449" i="5"/>
  <c r="G1449" i="5"/>
  <c r="G1585" i="5"/>
  <c r="F1585" i="5"/>
  <c r="I1585" i="5"/>
  <c r="F1593" i="5"/>
  <c r="I1409" i="5"/>
  <c r="H281" i="5"/>
  <c r="G281" i="5"/>
  <c r="H1425" i="5"/>
  <c r="G1425" i="5"/>
  <c r="R1425" i="5"/>
  <c r="F1425" i="5"/>
  <c r="J1425" i="5"/>
  <c r="R593" i="5"/>
  <c r="G153" i="5"/>
  <c r="I153" i="5"/>
  <c r="H153" i="5"/>
  <c r="F153" i="5"/>
  <c r="R2489" i="5"/>
  <c r="J881" i="5"/>
  <c r="G881" i="5"/>
  <c r="I881" i="5"/>
  <c r="G1217" i="5"/>
  <c r="F1217" i="5"/>
  <c r="R1217" i="5"/>
  <c r="H1217" i="5"/>
  <c r="R249" i="5"/>
  <c r="G409" i="5"/>
  <c r="I409" i="5"/>
  <c r="I1001" i="5"/>
  <c r="J1001" i="5"/>
  <c r="G1001" i="5"/>
  <c r="F617" i="5"/>
  <c r="R617" i="5"/>
  <c r="H617" i="5"/>
  <c r="J617" i="5"/>
  <c r="I617" i="5"/>
  <c r="G617" i="5"/>
  <c r="S363" i="5"/>
  <c r="S659" i="5"/>
  <c r="F991" i="5"/>
  <c r="H991" i="5"/>
  <c r="I991" i="5"/>
  <c r="R991" i="5"/>
  <c r="S997" i="5"/>
  <c r="S1206" i="5"/>
  <c r="H2434" i="5"/>
  <c r="J2434" i="5"/>
  <c r="R2434" i="5"/>
  <c r="F2434" i="5"/>
  <c r="G2434" i="5"/>
  <c r="S237" i="5"/>
  <c r="S812" i="5"/>
  <c r="I579" i="5"/>
  <c r="G579" i="5"/>
  <c r="R579" i="5"/>
  <c r="F606" i="5"/>
  <c r="H606" i="5"/>
  <c r="I606" i="5"/>
  <c r="R1784" i="5"/>
  <c r="G1784" i="5"/>
  <c r="S594" i="5"/>
  <c r="S1018" i="5"/>
  <c r="S456" i="5"/>
  <c r="H603" i="5"/>
  <c r="F603" i="5"/>
  <c r="S1086" i="5"/>
  <c r="S706" i="5"/>
  <c r="S597" i="5"/>
  <c r="F1541" i="5"/>
  <c r="G1149" i="5"/>
  <c r="R973" i="5"/>
  <c r="G1949" i="5"/>
  <c r="H1812" i="5"/>
  <c r="G2108" i="5"/>
  <c r="R2076" i="5"/>
  <c r="H1804" i="5"/>
  <c r="J2076" i="5"/>
  <c r="G2076" i="5"/>
  <c r="R1700" i="5"/>
  <c r="G2092" i="5"/>
  <c r="R2092" i="5"/>
  <c r="I1372" i="5"/>
  <c r="G1412" i="5"/>
  <c r="J2092" i="5"/>
  <c r="J2484" i="5"/>
  <c r="I1412" i="5"/>
  <c r="H1780" i="5"/>
  <c r="F1412" i="5"/>
  <c r="G1812" i="5"/>
  <c r="J2404" i="5"/>
  <c r="F1905" i="5"/>
  <c r="G1905" i="5"/>
  <c r="R1905" i="5"/>
  <c r="G2129" i="5"/>
  <c r="I1204" i="5"/>
  <c r="G1804" i="5"/>
  <c r="H1700" i="5"/>
  <c r="G1372" i="5"/>
  <c r="F1372" i="5"/>
  <c r="G1332" i="5"/>
  <c r="J1833" i="5"/>
  <c r="J2433" i="5"/>
  <c r="R2137" i="5"/>
  <c r="H2076" i="5"/>
  <c r="I2412" i="5"/>
  <c r="F757" i="5"/>
  <c r="I1245" i="5"/>
  <c r="R2460" i="5"/>
  <c r="R1244" i="5"/>
  <c r="H1076" i="5"/>
  <c r="G2137" i="5"/>
  <c r="H2137" i="5"/>
  <c r="J1228" i="5"/>
  <c r="H2092" i="5"/>
  <c r="H2412" i="5"/>
  <c r="H205" i="5"/>
  <c r="H1172" i="5"/>
  <c r="F1812" i="5"/>
  <c r="F2092" i="5"/>
  <c r="H2460" i="5"/>
  <c r="I1228" i="5"/>
  <c r="R1172" i="5"/>
  <c r="F1172" i="5"/>
  <c r="G1228" i="5"/>
  <c r="I1172" i="5"/>
  <c r="J1172" i="5"/>
  <c r="R1332" i="5"/>
  <c r="J2436" i="5"/>
  <c r="R1156" i="5"/>
  <c r="F1332" i="5"/>
  <c r="I2436" i="5"/>
  <c r="I1332" i="5"/>
  <c r="H876" i="5"/>
  <c r="H1332" i="5"/>
  <c r="R2436" i="5"/>
  <c r="H1116" i="5"/>
  <c r="H2436" i="5"/>
  <c r="F2436" i="5"/>
  <c r="H684" i="5"/>
  <c r="R716" i="5"/>
  <c r="F836" i="5"/>
  <c r="F221" i="5"/>
  <c r="H2212" i="5"/>
  <c r="F716" i="5"/>
  <c r="R1084" i="5"/>
  <c r="J1969" i="5"/>
  <c r="G1292" i="5"/>
  <c r="R1196" i="5"/>
  <c r="I349" i="5"/>
  <c r="J748" i="5"/>
  <c r="F1196" i="5"/>
  <c r="R684" i="5"/>
  <c r="G1969" i="5"/>
  <c r="G1245" i="5"/>
  <c r="R1308" i="5"/>
  <c r="J836" i="5"/>
  <c r="I836" i="5"/>
  <c r="G1308" i="5"/>
  <c r="G836" i="5"/>
  <c r="I1308" i="5"/>
  <c r="F1204" i="5"/>
  <c r="F2452" i="5"/>
  <c r="R836" i="5"/>
  <c r="J1245" i="5"/>
  <c r="F1833" i="5"/>
  <c r="I1833" i="5"/>
  <c r="F2425" i="5"/>
  <c r="G89" i="5"/>
  <c r="F89" i="5"/>
  <c r="H89" i="5"/>
  <c r="I89" i="5"/>
  <c r="J793" i="5"/>
  <c r="H1489" i="5"/>
  <c r="R1489" i="5"/>
  <c r="I1489" i="5"/>
  <c r="J1489" i="5"/>
  <c r="J1961" i="5"/>
  <c r="R1961" i="5"/>
  <c r="I1961" i="5"/>
  <c r="H1961" i="5"/>
  <c r="I2113" i="5"/>
  <c r="H2113" i="5"/>
  <c r="J2113" i="5"/>
  <c r="F2113" i="5"/>
  <c r="R2113" i="5"/>
  <c r="R2153" i="5"/>
  <c r="J2217" i="5"/>
  <c r="R2217" i="5"/>
  <c r="H2417" i="5"/>
  <c r="G2417" i="5"/>
  <c r="R2417" i="5"/>
  <c r="R561" i="5"/>
  <c r="F561" i="5"/>
  <c r="H561" i="5"/>
  <c r="J561" i="5"/>
  <c r="G561" i="5"/>
  <c r="I561" i="5"/>
  <c r="R985" i="5"/>
  <c r="J985" i="5"/>
  <c r="F985" i="5"/>
  <c r="G985" i="5"/>
  <c r="I985" i="5"/>
  <c r="I1369" i="5"/>
  <c r="G1369" i="5"/>
  <c r="R1369" i="5"/>
  <c r="G1489" i="5"/>
  <c r="J1545" i="5"/>
  <c r="H1545" i="5"/>
  <c r="I1545" i="5"/>
  <c r="R1545" i="5"/>
  <c r="G1545" i="5"/>
  <c r="I1601" i="5"/>
  <c r="R1601" i="5"/>
  <c r="F1601" i="5"/>
  <c r="G1601" i="5"/>
  <c r="J1601" i="5"/>
  <c r="J1705" i="5"/>
  <c r="H1753" i="5"/>
  <c r="I1753" i="5"/>
  <c r="R1857" i="5"/>
  <c r="J1857" i="5"/>
  <c r="F1857" i="5"/>
  <c r="I1857" i="5"/>
  <c r="H1857" i="5"/>
  <c r="H1945" i="5"/>
  <c r="R1945" i="5"/>
  <c r="J1945" i="5"/>
  <c r="F1945" i="5"/>
  <c r="I1945" i="5"/>
  <c r="F2025" i="5"/>
  <c r="H2025" i="5"/>
  <c r="G2025" i="5"/>
  <c r="I2025" i="5"/>
  <c r="R2025" i="5"/>
  <c r="J2025" i="5"/>
  <c r="I2089" i="5"/>
  <c r="H2089" i="5"/>
  <c r="J2089" i="5"/>
  <c r="R2089" i="5"/>
  <c r="F2089" i="5"/>
  <c r="G2089" i="5"/>
  <c r="R2329" i="5"/>
  <c r="F2361" i="5"/>
  <c r="J2361" i="5"/>
  <c r="R2433" i="5"/>
  <c r="H2433" i="5"/>
  <c r="F201" i="5"/>
  <c r="R873" i="5"/>
  <c r="J873" i="5"/>
  <c r="I873" i="5"/>
  <c r="G873" i="5"/>
  <c r="F873" i="5"/>
  <c r="H873" i="5"/>
  <c r="I1097" i="5"/>
  <c r="G1097" i="5"/>
  <c r="H1097" i="5"/>
  <c r="R1097" i="5"/>
  <c r="J1097" i="5"/>
  <c r="F1097" i="5"/>
  <c r="F1785" i="5"/>
  <c r="I1785" i="5"/>
  <c r="R1809" i="5"/>
  <c r="J1809" i="5"/>
  <c r="I1809" i="5"/>
  <c r="H1809" i="5"/>
  <c r="F1809" i="5"/>
  <c r="R1833" i="5"/>
  <c r="H1833" i="5"/>
  <c r="H1881" i="5"/>
  <c r="J1881" i="5"/>
  <c r="F1881" i="5"/>
  <c r="R1881" i="5"/>
  <c r="I1881" i="5"/>
  <c r="I2129" i="5"/>
  <c r="R2129" i="5"/>
  <c r="F2129" i="5"/>
  <c r="H2129" i="5"/>
  <c r="F2161" i="5"/>
  <c r="H233" i="5"/>
  <c r="H1049" i="5"/>
  <c r="G1049" i="5"/>
  <c r="F1209" i="5"/>
  <c r="G1553" i="5"/>
  <c r="J1617" i="5"/>
  <c r="I1617" i="5"/>
  <c r="R1761" i="5"/>
  <c r="J1761" i="5"/>
  <c r="F1761" i="5"/>
  <c r="I1761" i="5"/>
  <c r="H1761" i="5"/>
  <c r="H2057" i="5"/>
  <c r="R2057" i="5"/>
  <c r="F2057" i="5"/>
  <c r="J2057" i="5"/>
  <c r="I2057" i="5"/>
  <c r="H2233" i="5"/>
  <c r="I2233" i="5"/>
  <c r="J2233" i="5"/>
  <c r="R2233" i="5"/>
  <c r="F2233" i="5"/>
  <c r="G2337" i="5"/>
  <c r="H2337" i="5"/>
  <c r="J2337" i="5"/>
  <c r="R2337" i="5"/>
  <c r="F2337" i="5"/>
  <c r="I2337" i="5"/>
  <c r="H2369" i="5"/>
  <c r="G2369" i="5"/>
  <c r="R2369" i="5"/>
  <c r="I2369" i="5"/>
  <c r="F2369" i="5"/>
  <c r="J2369" i="5"/>
  <c r="H1641" i="5"/>
  <c r="I1641" i="5"/>
  <c r="R1641" i="5"/>
  <c r="F1641" i="5"/>
  <c r="G1641" i="5"/>
  <c r="J1641" i="5"/>
  <c r="G233" i="5"/>
  <c r="I769" i="5"/>
  <c r="F905" i="5"/>
  <c r="R905" i="5"/>
  <c r="I1121" i="5"/>
  <c r="G1209" i="5"/>
  <c r="R1713" i="5"/>
  <c r="F1713" i="5"/>
  <c r="F1737" i="5"/>
  <c r="R1737" i="5"/>
  <c r="H1737" i="5"/>
  <c r="F1865" i="5"/>
  <c r="R1865" i="5"/>
  <c r="J1865" i="5"/>
  <c r="H1865" i="5"/>
  <c r="I1865" i="5"/>
  <c r="H2097" i="5"/>
  <c r="J2097" i="5"/>
  <c r="R2097" i="5"/>
  <c r="I2137" i="5"/>
  <c r="J2137" i="5"/>
  <c r="I2169" i="5"/>
  <c r="H2169" i="5"/>
  <c r="J2169" i="5"/>
  <c r="R2169" i="5"/>
  <c r="F2169" i="5"/>
  <c r="I2201" i="5"/>
  <c r="J2201" i="5"/>
  <c r="R2201" i="5"/>
  <c r="F2201" i="5"/>
  <c r="H2201" i="5"/>
  <c r="J2105" i="5"/>
  <c r="F2105" i="5"/>
  <c r="I2105" i="5"/>
  <c r="F1457" i="5"/>
  <c r="G1457" i="5"/>
  <c r="H1457" i="5"/>
  <c r="R1457" i="5"/>
  <c r="I1457" i="5"/>
  <c r="J1457" i="5"/>
  <c r="G1561" i="5"/>
  <c r="R1561" i="5"/>
  <c r="F1561" i="5"/>
  <c r="J1561" i="5"/>
  <c r="R1793" i="5"/>
  <c r="J1793" i="5"/>
  <c r="F1793" i="5"/>
  <c r="I1793" i="5"/>
  <c r="H1793" i="5"/>
  <c r="F1817" i="5"/>
  <c r="H1929" i="5"/>
  <c r="J1953" i="5"/>
  <c r="R2065" i="5"/>
  <c r="J2065" i="5"/>
  <c r="R2241" i="5"/>
  <c r="G2241" i="5"/>
  <c r="H2241" i="5"/>
  <c r="J2241" i="5"/>
  <c r="F2241" i="5"/>
  <c r="I2241" i="5"/>
  <c r="G2345" i="5"/>
  <c r="J2345" i="5"/>
  <c r="R2345" i="5"/>
  <c r="I2345" i="5"/>
  <c r="F2345" i="5"/>
  <c r="H2345" i="5"/>
  <c r="R2377" i="5"/>
  <c r="H2377" i="5"/>
  <c r="G2377" i="5"/>
  <c r="F2377" i="5"/>
  <c r="I2377" i="5"/>
  <c r="J2377" i="5"/>
  <c r="I2473" i="5"/>
  <c r="R2473" i="5"/>
  <c r="F2473" i="5"/>
  <c r="J2473" i="5"/>
  <c r="H2473" i="5"/>
  <c r="G2249" i="5"/>
  <c r="H2249" i="5"/>
  <c r="F2249" i="5"/>
  <c r="R2249" i="5"/>
  <c r="J2249" i="5"/>
  <c r="I2249" i="5"/>
  <c r="F369" i="5"/>
  <c r="I369" i="5"/>
  <c r="R369" i="5"/>
  <c r="H369" i="5"/>
  <c r="G369" i="5"/>
  <c r="G777" i="5"/>
  <c r="H777" i="5"/>
  <c r="R777" i="5"/>
  <c r="F777" i="5"/>
  <c r="I777" i="5"/>
  <c r="J777" i="5"/>
  <c r="I1081" i="5"/>
  <c r="H1081" i="5"/>
  <c r="J1081" i="5"/>
  <c r="F1081" i="5"/>
  <c r="R1081" i="5"/>
  <c r="G1081" i="5"/>
  <c r="F1145" i="5"/>
  <c r="J1145" i="5"/>
  <c r="H1145" i="5"/>
  <c r="R1145" i="5"/>
  <c r="G1145" i="5"/>
  <c r="R1361" i="5"/>
  <c r="I1361" i="5"/>
  <c r="J1361" i="5"/>
  <c r="F1361" i="5"/>
  <c r="H1361" i="5"/>
  <c r="I1745" i="5"/>
  <c r="H1745" i="5"/>
  <c r="R1849" i="5"/>
  <c r="J1849" i="5"/>
  <c r="F1849" i="5"/>
  <c r="I1849" i="5"/>
  <c r="G1849" i="5"/>
  <c r="H1849" i="5"/>
  <c r="R2041" i="5"/>
  <c r="H2041" i="5"/>
  <c r="I2041" i="5"/>
  <c r="J2041" i="5"/>
  <c r="G2041" i="5"/>
  <c r="F2041" i="5"/>
  <c r="G2105" i="5"/>
  <c r="I2145" i="5"/>
  <c r="H2177" i="5"/>
  <c r="F2177" i="5"/>
  <c r="R529" i="5"/>
  <c r="H529" i="5"/>
  <c r="J529" i="5"/>
  <c r="I529" i="5"/>
  <c r="G529" i="5"/>
  <c r="F529" i="5"/>
  <c r="G1089" i="5"/>
  <c r="J1089" i="5"/>
  <c r="H1089" i="5"/>
  <c r="R1089" i="5"/>
  <c r="F1089" i="5"/>
  <c r="I1089" i="5"/>
  <c r="G1473" i="5"/>
  <c r="R1473" i="5"/>
  <c r="I1473" i="5"/>
  <c r="J1473" i="5"/>
  <c r="H1473" i="5"/>
  <c r="F1473" i="5"/>
  <c r="R1537" i="5"/>
  <c r="F1577" i="5"/>
  <c r="J1697" i="5"/>
  <c r="I1697" i="5"/>
  <c r="R1697" i="5"/>
  <c r="R1721" i="5"/>
  <c r="F1721" i="5"/>
  <c r="I1721" i="5"/>
  <c r="H1721" i="5"/>
  <c r="J1721" i="5"/>
  <c r="R1777" i="5"/>
  <c r="J1777" i="5"/>
  <c r="F1777" i="5"/>
  <c r="H1777" i="5"/>
  <c r="I1777" i="5"/>
  <c r="R1825" i="5"/>
  <c r="J1825" i="5"/>
  <c r="F1825" i="5"/>
  <c r="I1825" i="5"/>
  <c r="H1825" i="5"/>
  <c r="J1905" i="5"/>
  <c r="I1905" i="5"/>
  <c r="I1937" i="5"/>
  <c r="H2017" i="5"/>
  <c r="R2017" i="5"/>
  <c r="F2017" i="5"/>
  <c r="J2017" i="5"/>
  <c r="I2017" i="5"/>
  <c r="G2049" i="5"/>
  <c r="F2049" i="5"/>
  <c r="H2049" i="5"/>
  <c r="R2049" i="5"/>
  <c r="I2049" i="5"/>
  <c r="J2049" i="5"/>
  <c r="I2081" i="5"/>
  <c r="J2081" i="5"/>
  <c r="H2289" i="5"/>
  <c r="H2353" i="5"/>
  <c r="R2481" i="5"/>
  <c r="F2481" i="5"/>
  <c r="I1388" i="5"/>
  <c r="I109" i="5"/>
  <c r="J1628" i="5"/>
  <c r="F1708" i="5"/>
  <c r="G1708" i="5"/>
  <c r="I1708" i="5"/>
  <c r="I1780" i="5"/>
  <c r="J2212" i="5"/>
  <c r="H1860" i="5"/>
  <c r="I1860" i="5"/>
  <c r="H1988" i="5"/>
  <c r="G1988" i="5"/>
  <c r="J1988" i="5"/>
  <c r="G2036" i="5"/>
  <c r="H2036" i="5"/>
  <c r="I2076" i="5"/>
  <c r="J1388" i="5"/>
  <c r="F1988" i="5"/>
  <c r="G852" i="5"/>
  <c r="R852" i="5"/>
  <c r="I1076" i="5"/>
  <c r="F1644" i="5"/>
  <c r="I1684" i="5"/>
  <c r="R1684" i="5"/>
  <c r="H1684" i="5"/>
  <c r="G1684" i="5"/>
  <c r="J1684" i="5"/>
  <c r="F1684" i="5"/>
  <c r="G1788" i="5"/>
  <c r="F1788" i="5"/>
  <c r="R1788" i="5"/>
  <c r="F2108" i="5"/>
  <c r="R2108" i="5"/>
  <c r="H2108" i="5"/>
  <c r="J2108" i="5"/>
  <c r="G1388" i="5"/>
  <c r="J1868" i="5"/>
  <c r="H1868" i="5"/>
  <c r="I1868" i="5"/>
  <c r="F1868" i="5"/>
  <c r="G1868" i="5"/>
  <c r="I1892" i="5"/>
  <c r="G2004" i="5"/>
  <c r="R2004" i="5"/>
  <c r="F2004" i="5"/>
  <c r="I2004" i="5"/>
  <c r="J2004" i="5"/>
  <c r="H2004" i="5"/>
  <c r="G2412" i="5"/>
  <c r="R2412" i="5"/>
  <c r="F2412" i="5"/>
  <c r="H1388" i="5"/>
  <c r="F788" i="5"/>
  <c r="J788" i="5"/>
  <c r="F1164" i="5"/>
  <c r="I1164" i="5"/>
  <c r="J1164" i="5"/>
  <c r="I1740" i="5"/>
  <c r="R2060" i="5"/>
  <c r="F2060" i="5"/>
  <c r="H2060" i="5"/>
  <c r="I2060" i="5"/>
  <c r="G2060" i="5"/>
  <c r="J2060" i="5"/>
  <c r="F2116" i="5"/>
  <c r="R1388" i="5"/>
  <c r="H2444" i="5"/>
  <c r="J900" i="5"/>
  <c r="H900" i="5"/>
  <c r="F900" i="5"/>
  <c r="F1404" i="5"/>
  <c r="H1660" i="5"/>
  <c r="R1660" i="5"/>
  <c r="F1660" i="5"/>
  <c r="R1844" i="5"/>
  <c r="G1908" i="5"/>
  <c r="F1908" i="5"/>
  <c r="R1908" i="5"/>
  <c r="H1908" i="5"/>
  <c r="J1908" i="5"/>
  <c r="I1908" i="5"/>
  <c r="F2348" i="5"/>
  <c r="F2460" i="5"/>
  <c r="R1188" i="5"/>
  <c r="H1188" i="5"/>
  <c r="J1188" i="5"/>
  <c r="G1660" i="5"/>
  <c r="I1700" i="5"/>
  <c r="F1700" i="5"/>
  <c r="G1756" i="5"/>
  <c r="J1804" i="5"/>
  <c r="J2132" i="5"/>
  <c r="R2132" i="5"/>
  <c r="I2132" i="5"/>
  <c r="F2132" i="5"/>
  <c r="H2132" i="5"/>
  <c r="G2132" i="5"/>
  <c r="H1380" i="5"/>
  <c r="J1380" i="5"/>
  <c r="F1380" i="5"/>
  <c r="I1380" i="5"/>
  <c r="J1412" i="5"/>
  <c r="H1412" i="5"/>
  <c r="F1676" i="5"/>
  <c r="R1676" i="5"/>
  <c r="I1676" i="5"/>
  <c r="I1852" i="5"/>
  <c r="H1852" i="5"/>
  <c r="F1852" i="5"/>
  <c r="R1852" i="5"/>
  <c r="I1924" i="5"/>
  <c r="R1924" i="5"/>
  <c r="H1924" i="5"/>
  <c r="J1924" i="5"/>
  <c r="F1924" i="5"/>
  <c r="G1980" i="5"/>
  <c r="R1980" i="5"/>
  <c r="F1980" i="5"/>
  <c r="I1980" i="5"/>
  <c r="J1980" i="5"/>
  <c r="H1980" i="5"/>
  <c r="G860" i="5"/>
  <c r="J860" i="5"/>
  <c r="F860" i="5"/>
  <c r="R860" i="5"/>
  <c r="H860" i="5"/>
  <c r="I860" i="5"/>
  <c r="G908" i="5"/>
  <c r="J908" i="5"/>
  <c r="R908" i="5"/>
  <c r="H908" i="5"/>
  <c r="I908" i="5"/>
  <c r="J1132" i="5"/>
  <c r="F1132" i="5"/>
  <c r="G1132" i="5"/>
  <c r="I1132" i="5"/>
  <c r="H1236" i="5"/>
  <c r="H1292" i="5"/>
  <c r="G1356" i="5"/>
  <c r="H1356" i="5"/>
  <c r="R692" i="5"/>
  <c r="R868" i="5"/>
  <c r="H868" i="5"/>
  <c r="I868" i="5"/>
  <c r="G868" i="5"/>
  <c r="F868" i="5"/>
  <c r="J868" i="5"/>
  <c r="F724" i="5"/>
  <c r="G724" i="5"/>
  <c r="J724" i="5"/>
  <c r="I724" i="5"/>
  <c r="I796" i="5"/>
  <c r="G940" i="5"/>
  <c r="G1140" i="5"/>
  <c r="J1140" i="5"/>
  <c r="F1140" i="5"/>
  <c r="I1140" i="5"/>
  <c r="F1212" i="5"/>
  <c r="I1212" i="5"/>
  <c r="I1300" i="5"/>
  <c r="J1300" i="5"/>
  <c r="F700" i="5"/>
  <c r="J700" i="5"/>
  <c r="G804" i="5"/>
  <c r="J804" i="5"/>
  <c r="H804" i="5"/>
  <c r="J948" i="5"/>
  <c r="H948" i="5"/>
  <c r="I876" i="5"/>
  <c r="F876" i="5"/>
  <c r="R876" i="5"/>
  <c r="J1116" i="5"/>
  <c r="F1116" i="5"/>
  <c r="F1220" i="5"/>
  <c r="F820" i="5"/>
  <c r="I820" i="5"/>
  <c r="H884" i="5"/>
  <c r="I884" i="5"/>
  <c r="J1028" i="5"/>
  <c r="I1028" i="5"/>
  <c r="R1340" i="5"/>
  <c r="I1340" i="5"/>
  <c r="H1340" i="5"/>
  <c r="J1340" i="5"/>
  <c r="G1340" i="5"/>
  <c r="F1340" i="5"/>
  <c r="F1276" i="5"/>
  <c r="J1276" i="5"/>
  <c r="H1276" i="5"/>
  <c r="F477" i="5"/>
  <c r="H477" i="5"/>
  <c r="I477" i="5"/>
  <c r="G477" i="5"/>
  <c r="F349" i="5"/>
  <c r="R349" i="5"/>
  <c r="I757" i="5"/>
  <c r="G757" i="5"/>
  <c r="H757" i="5"/>
  <c r="J757" i="5"/>
  <c r="F789" i="5"/>
  <c r="R789" i="5"/>
  <c r="G789" i="5"/>
  <c r="H789" i="5"/>
  <c r="J789" i="5"/>
  <c r="I789" i="5"/>
  <c r="H821" i="5"/>
  <c r="R821" i="5"/>
  <c r="F821" i="5"/>
  <c r="I821" i="5"/>
  <c r="G821" i="5"/>
  <c r="J821" i="5"/>
  <c r="I861" i="5"/>
  <c r="F861" i="5"/>
  <c r="R861" i="5"/>
  <c r="H861" i="5"/>
  <c r="J861" i="5"/>
  <c r="G861" i="5"/>
  <c r="J949" i="5"/>
  <c r="I949" i="5"/>
  <c r="R949" i="5"/>
  <c r="F949" i="5"/>
  <c r="G949" i="5"/>
  <c r="H949" i="5"/>
  <c r="R1061" i="5"/>
  <c r="I1061" i="5"/>
  <c r="H1117" i="5"/>
  <c r="F1117" i="5"/>
  <c r="R1117" i="5"/>
  <c r="I1117" i="5"/>
  <c r="H1245" i="5"/>
  <c r="R1245" i="5"/>
  <c r="I1461" i="5"/>
  <c r="J1461" i="5"/>
  <c r="H1461" i="5"/>
  <c r="R1461" i="5"/>
  <c r="F1461" i="5"/>
  <c r="R1525" i="5"/>
  <c r="H1525" i="5"/>
  <c r="I1525" i="5"/>
  <c r="F1525" i="5"/>
  <c r="G1525" i="5"/>
  <c r="J1525" i="5"/>
  <c r="I1581" i="5"/>
  <c r="R1581" i="5"/>
  <c r="H1581" i="5"/>
  <c r="G1581" i="5"/>
  <c r="F1581" i="5"/>
  <c r="J1581" i="5"/>
  <c r="H1645" i="5"/>
  <c r="I1645" i="5"/>
  <c r="R1813" i="5"/>
  <c r="H1813" i="5"/>
  <c r="I1813" i="5"/>
  <c r="J1813" i="5"/>
  <c r="R1861" i="5"/>
  <c r="H1861" i="5"/>
  <c r="G1861" i="5"/>
  <c r="F1861" i="5"/>
  <c r="F93" i="5"/>
  <c r="R93" i="5"/>
  <c r="H93" i="5"/>
  <c r="I93" i="5"/>
  <c r="F157" i="5"/>
  <c r="R157" i="5"/>
  <c r="I157" i="5"/>
  <c r="H157" i="5"/>
  <c r="H269" i="5"/>
  <c r="R269" i="5"/>
  <c r="F269" i="5"/>
  <c r="I269" i="5"/>
  <c r="R309" i="5"/>
  <c r="F309" i="5"/>
  <c r="F541" i="5"/>
  <c r="I541" i="5"/>
  <c r="J717" i="5"/>
  <c r="R717" i="5"/>
  <c r="H717" i="5"/>
  <c r="G717" i="5"/>
  <c r="G893" i="5"/>
  <c r="I893" i="5"/>
  <c r="J893" i="5"/>
  <c r="I925" i="5"/>
  <c r="F925" i="5"/>
  <c r="R925" i="5"/>
  <c r="H1093" i="5"/>
  <c r="F1093" i="5"/>
  <c r="G1093" i="5"/>
  <c r="F1157" i="5"/>
  <c r="H1157" i="5"/>
  <c r="J1157" i="5"/>
  <c r="F1293" i="5"/>
  <c r="G1293" i="5"/>
  <c r="R1293" i="5"/>
  <c r="H1341" i="5"/>
  <c r="I1373" i="5"/>
  <c r="F1373" i="5"/>
  <c r="H1373" i="5"/>
  <c r="R1373" i="5"/>
  <c r="J1373" i="5"/>
  <c r="H2309" i="5"/>
  <c r="I2349" i="5"/>
  <c r="J2349" i="5"/>
  <c r="R53" i="5"/>
  <c r="I205" i="5"/>
  <c r="H381" i="5"/>
  <c r="R381" i="5"/>
  <c r="F765" i="5"/>
  <c r="R765" i="5"/>
  <c r="H765" i="5"/>
  <c r="J765" i="5"/>
  <c r="H797" i="5"/>
  <c r="J797" i="5"/>
  <c r="R797" i="5"/>
  <c r="G797" i="5"/>
  <c r="G829" i="5"/>
  <c r="I829" i="5"/>
  <c r="J829" i="5"/>
  <c r="H829" i="5"/>
  <c r="R829" i="5"/>
  <c r="G877" i="5"/>
  <c r="F877" i="5"/>
  <c r="R877" i="5"/>
  <c r="I877" i="5"/>
  <c r="H957" i="5"/>
  <c r="I957" i="5"/>
  <c r="F957" i="5"/>
  <c r="I1125" i="5"/>
  <c r="R1125" i="5"/>
  <c r="G1125" i="5"/>
  <c r="H1125" i="5"/>
  <c r="R1493" i="5"/>
  <c r="H1589" i="5"/>
  <c r="I1589" i="5"/>
  <c r="R1589" i="5"/>
  <c r="G1589" i="5"/>
  <c r="F1589" i="5"/>
  <c r="F1653" i="5"/>
  <c r="I1653" i="5"/>
  <c r="J1653" i="5"/>
  <c r="R1653" i="5"/>
  <c r="H1653" i="5"/>
  <c r="J1717" i="5"/>
  <c r="F1717" i="5"/>
  <c r="H1717" i="5"/>
  <c r="H1829" i="5"/>
  <c r="R2237" i="5"/>
  <c r="F2237" i="5"/>
  <c r="H101" i="5"/>
  <c r="F101" i="5"/>
  <c r="R101" i="5"/>
  <c r="R317" i="5"/>
  <c r="H317" i="5"/>
  <c r="I317" i="5"/>
  <c r="F317" i="5"/>
  <c r="F389" i="5"/>
  <c r="I389" i="5"/>
  <c r="H389" i="5"/>
  <c r="G389" i="5"/>
  <c r="H549" i="5"/>
  <c r="J549" i="5"/>
  <c r="F549" i="5"/>
  <c r="G549" i="5"/>
  <c r="J589" i="5"/>
  <c r="F589" i="5"/>
  <c r="H589" i="5"/>
  <c r="F725" i="5"/>
  <c r="R725" i="5"/>
  <c r="H901" i="5"/>
  <c r="I901" i="5"/>
  <c r="R901" i="5"/>
  <c r="F901" i="5"/>
  <c r="G901" i="5"/>
  <c r="J1021" i="5"/>
  <c r="F1021" i="5"/>
  <c r="H1021" i="5"/>
  <c r="F1069" i="5"/>
  <c r="H1069" i="5"/>
  <c r="I1069" i="5"/>
  <c r="R1069" i="5"/>
  <c r="J1165" i="5"/>
  <c r="F1165" i="5"/>
  <c r="I1165" i="5"/>
  <c r="R1165" i="5"/>
  <c r="I1253" i="5"/>
  <c r="J1253" i="5"/>
  <c r="H1253" i="5"/>
  <c r="F1253" i="5"/>
  <c r="F1429" i="5"/>
  <c r="I1429" i="5"/>
  <c r="J1429" i="5"/>
  <c r="H1429" i="5"/>
  <c r="H2317" i="5"/>
  <c r="I2317" i="5"/>
  <c r="R2317" i="5"/>
  <c r="F2317" i="5"/>
  <c r="R2373" i="5"/>
  <c r="J2373" i="5"/>
  <c r="I2373" i="5"/>
  <c r="F2373" i="5"/>
  <c r="R133" i="5"/>
  <c r="H133" i="5"/>
  <c r="F133" i="5"/>
  <c r="R165" i="5"/>
  <c r="H165" i="5"/>
  <c r="H221" i="5"/>
  <c r="R221" i="5"/>
  <c r="I221" i="5"/>
  <c r="I597" i="5"/>
  <c r="H773" i="5"/>
  <c r="R773" i="5"/>
  <c r="G773" i="5"/>
  <c r="H805" i="5"/>
  <c r="F805" i="5"/>
  <c r="I837" i="5"/>
  <c r="J837" i="5"/>
  <c r="G837" i="5"/>
  <c r="H933" i="5"/>
  <c r="J933" i="5"/>
  <c r="R933" i="5"/>
  <c r="J965" i="5"/>
  <c r="I965" i="5"/>
  <c r="H1101" i="5"/>
  <c r="F1101" i="5"/>
  <c r="J1101" i="5"/>
  <c r="I1101" i="5"/>
  <c r="G1133" i="5"/>
  <c r="G1317" i="5"/>
  <c r="H1317" i="5"/>
  <c r="J1317" i="5"/>
  <c r="R1317" i="5"/>
  <c r="R1501" i="5"/>
  <c r="F1669" i="5"/>
  <c r="R1669" i="5"/>
  <c r="J1669" i="5"/>
  <c r="I1669" i="5"/>
  <c r="J1765" i="5"/>
  <c r="F1765" i="5"/>
  <c r="H1765" i="5"/>
  <c r="F1797" i="5"/>
  <c r="R1797" i="5"/>
  <c r="I1933" i="5"/>
  <c r="H1933" i="5"/>
  <c r="J1933" i="5"/>
  <c r="F1933" i="5"/>
  <c r="R1933" i="5"/>
  <c r="R61" i="5"/>
  <c r="F109" i="5"/>
  <c r="R285" i="5"/>
  <c r="I285" i="5"/>
  <c r="H285" i="5"/>
  <c r="H461" i="5"/>
  <c r="I461" i="5"/>
  <c r="H557" i="5"/>
  <c r="J557" i="5"/>
  <c r="F733" i="5"/>
  <c r="R733" i="5"/>
  <c r="F1029" i="5"/>
  <c r="R1029" i="5"/>
  <c r="H1053" i="5"/>
  <c r="I1053" i="5"/>
  <c r="G1053" i="5"/>
  <c r="R1077" i="5"/>
  <c r="I1077" i="5"/>
  <c r="J1077" i="5"/>
  <c r="H1077" i="5"/>
  <c r="G1077" i="5"/>
  <c r="F1077" i="5"/>
  <c r="R1277" i="5"/>
  <c r="I2333" i="5"/>
  <c r="R2333" i="5"/>
  <c r="H2333" i="5"/>
  <c r="F2333" i="5"/>
  <c r="J2333" i="5"/>
  <c r="R85" i="5"/>
  <c r="G85" i="5"/>
  <c r="H85" i="5"/>
  <c r="I85" i="5"/>
  <c r="F85" i="5"/>
  <c r="I141" i="5"/>
  <c r="R141" i="5"/>
  <c r="H341" i="5"/>
  <c r="F341" i="5"/>
  <c r="R341" i="5"/>
  <c r="I341" i="5"/>
  <c r="J437" i="5"/>
  <c r="H437" i="5"/>
  <c r="J525" i="5"/>
  <c r="F525" i="5"/>
  <c r="H525" i="5"/>
  <c r="R525" i="5"/>
  <c r="I525" i="5"/>
  <c r="R781" i="5"/>
  <c r="I813" i="5"/>
  <c r="F941" i="5"/>
  <c r="R941" i="5"/>
  <c r="J941" i="5"/>
  <c r="I941" i="5"/>
  <c r="G941" i="5"/>
  <c r="H941" i="5"/>
  <c r="F981" i="5"/>
  <c r="R981" i="5"/>
  <c r="J981" i="5"/>
  <c r="H981" i="5"/>
  <c r="I981" i="5"/>
  <c r="J1437" i="5"/>
  <c r="R1437" i="5"/>
  <c r="I1437" i="5"/>
  <c r="H1437" i="5"/>
  <c r="F1517" i="5"/>
  <c r="H1517" i="5"/>
  <c r="I1517" i="5"/>
  <c r="G1517" i="5"/>
  <c r="J1517" i="5"/>
  <c r="R1517" i="5"/>
  <c r="J1565" i="5"/>
  <c r="H1565" i="5"/>
  <c r="I1565" i="5"/>
  <c r="R1701" i="5"/>
  <c r="H1733" i="5"/>
  <c r="J1845" i="5"/>
  <c r="I1957" i="5"/>
  <c r="J1957" i="5"/>
  <c r="F1957" i="5"/>
  <c r="R1957" i="5"/>
  <c r="R117" i="5"/>
  <c r="G117" i="5"/>
  <c r="F117" i="5"/>
  <c r="I117" i="5"/>
  <c r="H117" i="5"/>
  <c r="R189" i="5"/>
  <c r="F189" i="5"/>
  <c r="R229" i="5"/>
  <c r="I229" i="5"/>
  <c r="H229" i="5"/>
  <c r="F229" i="5"/>
  <c r="G229" i="5"/>
  <c r="F293" i="5"/>
  <c r="R293" i="5"/>
  <c r="I293" i="5"/>
  <c r="H293" i="5"/>
  <c r="G293" i="5"/>
  <c r="H413" i="5"/>
  <c r="R445" i="5"/>
  <c r="H445" i="5"/>
  <c r="I445" i="5"/>
  <c r="F445" i="5"/>
  <c r="J445" i="5"/>
  <c r="H469" i="5"/>
  <c r="R469" i="5"/>
  <c r="I469" i="5"/>
  <c r="J469" i="5"/>
  <c r="F469" i="5"/>
  <c r="R501" i="5"/>
  <c r="H501" i="5"/>
  <c r="I501" i="5"/>
  <c r="F501" i="5"/>
  <c r="F613" i="5"/>
  <c r="R613" i="5"/>
  <c r="J613" i="5"/>
  <c r="H613" i="5"/>
  <c r="G613" i="5"/>
  <c r="I613" i="5"/>
  <c r="G669" i="5"/>
  <c r="H669" i="5"/>
  <c r="I669" i="5"/>
  <c r="F669" i="5"/>
  <c r="I917" i="5"/>
  <c r="R917" i="5"/>
  <c r="G917" i="5"/>
  <c r="H917" i="5"/>
  <c r="R1037" i="5"/>
  <c r="H1037" i="5"/>
  <c r="I1037" i="5"/>
  <c r="F1037" i="5"/>
  <c r="J1037" i="5"/>
  <c r="G1037" i="5"/>
  <c r="R1085" i="5"/>
  <c r="I1085" i="5"/>
  <c r="H1085" i="5"/>
  <c r="J1085" i="5"/>
  <c r="G1085" i="5"/>
  <c r="H1141" i="5"/>
  <c r="F1141" i="5"/>
  <c r="J1141" i="5"/>
  <c r="I1141" i="5"/>
  <c r="R1141" i="5"/>
  <c r="R1197" i="5"/>
  <c r="I1197" i="5"/>
  <c r="H1197" i="5"/>
  <c r="R1285" i="5"/>
  <c r="J1285" i="5"/>
  <c r="F1285" i="5"/>
  <c r="H1285" i="5"/>
  <c r="I1285" i="5"/>
  <c r="F1333" i="5"/>
  <c r="J1333" i="5"/>
  <c r="I1333" i="5"/>
  <c r="I1365" i="5"/>
  <c r="F1365" i="5"/>
  <c r="H1365" i="5"/>
  <c r="J1365" i="5"/>
  <c r="R1365" i="5"/>
  <c r="F2285" i="5"/>
  <c r="H2285" i="5"/>
  <c r="J2285" i="5"/>
  <c r="I2285" i="5"/>
  <c r="R2285" i="5"/>
  <c r="I2341" i="5"/>
  <c r="H2341" i="5"/>
  <c r="F2341" i="5"/>
  <c r="J2341" i="5"/>
  <c r="R2341" i="5"/>
  <c r="H1956" i="5"/>
  <c r="F1956" i="5"/>
  <c r="I2220" i="5"/>
  <c r="H2220" i="5"/>
  <c r="J2220" i="5"/>
  <c r="G124" i="5"/>
  <c r="I124" i="5"/>
  <c r="F1748" i="5"/>
  <c r="R1748" i="5"/>
  <c r="J1748" i="5"/>
  <c r="H548" i="5"/>
  <c r="J548" i="5"/>
  <c r="R548" i="5"/>
  <c r="I548" i="5"/>
  <c r="F548" i="5"/>
  <c r="G548" i="5"/>
  <c r="H756" i="5"/>
  <c r="I756" i="5"/>
  <c r="R756" i="5"/>
  <c r="J756" i="5"/>
  <c r="H1900" i="5"/>
  <c r="J1900" i="5"/>
  <c r="F1972" i="5"/>
  <c r="J1972" i="5"/>
  <c r="I2228" i="5"/>
  <c r="F172" i="5"/>
  <c r="G172" i="5"/>
  <c r="F1764" i="5"/>
  <c r="H628" i="5"/>
  <c r="F628" i="5"/>
  <c r="R628" i="5"/>
  <c r="I628" i="5"/>
  <c r="G628" i="5"/>
  <c r="J628" i="5"/>
  <c r="R1916" i="5"/>
  <c r="F1916" i="5"/>
  <c r="J1916" i="5"/>
  <c r="I1916" i="5"/>
  <c r="H1916" i="5"/>
  <c r="I1996" i="5"/>
  <c r="H2124" i="5"/>
  <c r="I2124" i="5"/>
  <c r="F2124" i="5"/>
  <c r="H2396" i="5"/>
  <c r="F2396" i="5"/>
  <c r="J572" i="5"/>
  <c r="I572" i="5"/>
  <c r="F572" i="5"/>
  <c r="H1724" i="5"/>
  <c r="J1724" i="5"/>
  <c r="H1772" i="5"/>
  <c r="R1772" i="5"/>
  <c r="I1772" i="5"/>
  <c r="I92" i="5"/>
  <c r="R92" i="5"/>
  <c r="F92" i="5"/>
  <c r="H92" i="5"/>
  <c r="G92" i="5"/>
  <c r="G196" i="5"/>
  <c r="I196" i="5"/>
  <c r="F196" i="5"/>
  <c r="R196" i="5"/>
  <c r="H196" i="5"/>
  <c r="I644" i="5"/>
  <c r="G844" i="5"/>
  <c r="H844" i="5"/>
  <c r="J844" i="5"/>
  <c r="I844" i="5"/>
  <c r="F844" i="5"/>
  <c r="R844" i="5"/>
  <c r="F1932" i="5"/>
  <c r="I2012" i="5"/>
  <c r="H2156" i="5"/>
  <c r="F2156" i="5"/>
  <c r="I2156" i="5"/>
  <c r="J2156" i="5"/>
  <c r="G108" i="5"/>
  <c r="F108" i="5"/>
  <c r="R108" i="5"/>
  <c r="H108" i="5"/>
  <c r="I108" i="5"/>
  <c r="J1732" i="5"/>
  <c r="I1732" i="5"/>
  <c r="F1732" i="5"/>
  <c r="R1732" i="5"/>
  <c r="R2298" i="5"/>
  <c r="I2338" i="5"/>
  <c r="R1261" i="5"/>
  <c r="H1261" i="5"/>
  <c r="F1261" i="5"/>
  <c r="F1149" i="5"/>
  <c r="J1149" i="5"/>
  <c r="I1149" i="5"/>
  <c r="H1149" i="5"/>
  <c r="R1149" i="5"/>
  <c r="J1541" i="5"/>
  <c r="H1541" i="5"/>
  <c r="R1541" i="5"/>
  <c r="I1541" i="5"/>
  <c r="H1015" i="5"/>
  <c r="F1015" i="5"/>
  <c r="G1015" i="5"/>
  <c r="I1015" i="5"/>
  <c r="J1015" i="5"/>
  <c r="R1015" i="5"/>
  <c r="J1192" i="5"/>
  <c r="R1192" i="5"/>
  <c r="I1192" i="5"/>
  <c r="R1932" i="5"/>
  <c r="R2228" i="5"/>
  <c r="F1252" i="5"/>
  <c r="G1192" i="5"/>
  <c r="H1135" i="5"/>
  <c r="F1512" i="5"/>
  <c r="R1488" i="5"/>
  <c r="G1488" i="5"/>
  <c r="H1488" i="5"/>
  <c r="F1488" i="5"/>
  <c r="I1488" i="5"/>
  <c r="J1436" i="5"/>
  <c r="G1436" i="5"/>
  <c r="F872" i="5"/>
  <c r="G872" i="5"/>
  <c r="I872" i="5"/>
  <c r="G1967" i="5"/>
  <c r="J2059" i="5"/>
  <c r="I2059" i="5"/>
  <c r="J1932" i="5"/>
  <c r="F1309" i="5"/>
  <c r="F261" i="5"/>
  <c r="G1252" i="5"/>
  <c r="F1100" i="5"/>
  <c r="F125" i="5"/>
  <c r="F1323" i="5"/>
  <c r="R1291" i="5"/>
  <c r="H1291" i="5"/>
  <c r="F1259" i="5"/>
  <c r="R1259" i="5"/>
  <c r="F640" i="5"/>
  <c r="H576" i="5"/>
  <c r="I576" i="5"/>
  <c r="J544" i="5"/>
  <c r="H544" i="5"/>
  <c r="G544" i="5"/>
  <c r="I544" i="5"/>
  <c r="H480" i="5"/>
  <c r="J480" i="5"/>
  <c r="I480" i="5"/>
  <c r="H352" i="5"/>
  <c r="F352" i="5"/>
  <c r="G352" i="5"/>
  <c r="G288" i="5"/>
  <c r="H288" i="5"/>
  <c r="G96" i="5"/>
  <c r="I96" i="5"/>
  <c r="F96" i="5"/>
  <c r="R1619" i="5"/>
  <c r="G1619" i="5"/>
  <c r="J1619" i="5"/>
  <c r="H1619" i="5"/>
  <c r="F1619" i="5"/>
  <c r="R1891" i="5"/>
  <c r="H1891" i="5"/>
  <c r="J1891" i="5"/>
  <c r="F1891" i="5"/>
  <c r="H2228" i="5"/>
  <c r="H637" i="5"/>
  <c r="H125" i="5"/>
  <c r="G1696" i="5"/>
  <c r="F1696" i="5"/>
  <c r="H1407" i="5"/>
  <c r="R1407" i="5"/>
  <c r="I1407" i="5"/>
  <c r="R2381" i="5"/>
  <c r="G2381" i="5"/>
  <c r="H2381" i="5"/>
  <c r="F2381" i="5"/>
  <c r="R2205" i="5"/>
  <c r="G2205" i="5"/>
  <c r="H2109" i="5"/>
  <c r="F2109" i="5"/>
  <c r="F1893" i="5"/>
  <c r="J1893" i="5"/>
  <c r="G989" i="5"/>
  <c r="J989" i="5"/>
  <c r="G701" i="5"/>
  <c r="F701" i="5"/>
  <c r="R701" i="5"/>
  <c r="H701" i="5"/>
  <c r="I701" i="5"/>
  <c r="J637" i="5"/>
  <c r="H1192" i="5"/>
  <c r="R13" i="5"/>
  <c r="R637" i="5"/>
  <c r="R2376" i="5"/>
  <c r="G1960" i="5"/>
  <c r="R63" i="5"/>
  <c r="H63" i="5"/>
  <c r="I63" i="5"/>
  <c r="I163" i="5"/>
  <c r="R163" i="5"/>
  <c r="G227" i="5"/>
  <c r="F227" i="5"/>
  <c r="R227" i="5"/>
  <c r="I227" i="5"/>
  <c r="H227" i="5"/>
  <c r="I295" i="5"/>
  <c r="H295" i="5"/>
  <c r="R295" i="5"/>
  <c r="F295" i="5"/>
  <c r="G295" i="5"/>
  <c r="F375" i="5"/>
  <c r="G375" i="5"/>
  <c r="R375" i="5"/>
  <c r="F419" i="5"/>
  <c r="H1371" i="5"/>
  <c r="G1371" i="5"/>
  <c r="J1587" i="5"/>
  <c r="H1587" i="5"/>
  <c r="I1587" i="5"/>
  <c r="G1587" i="5"/>
  <c r="F1587" i="5"/>
  <c r="F2397" i="5"/>
  <c r="I2397" i="5"/>
  <c r="I1932" i="5"/>
  <c r="I1252" i="5"/>
  <c r="R1135" i="5"/>
  <c r="J1843" i="5"/>
  <c r="G1843" i="5"/>
  <c r="I1843" i="5"/>
  <c r="F1843" i="5"/>
  <c r="R1843" i="5"/>
  <c r="H1843" i="5"/>
  <c r="R2395" i="5"/>
  <c r="J2395" i="5"/>
  <c r="F2395" i="5"/>
  <c r="I2395" i="5"/>
  <c r="H2395" i="5"/>
  <c r="F1192" i="5"/>
  <c r="H2429" i="5"/>
  <c r="F2429" i="5"/>
  <c r="H1664" i="5"/>
  <c r="G1664" i="5"/>
  <c r="J1919" i="5"/>
  <c r="I1919" i="5"/>
  <c r="G1919" i="5"/>
  <c r="F1919" i="5"/>
  <c r="F2371" i="5"/>
  <c r="I2371" i="5"/>
  <c r="H2371" i="5"/>
  <c r="J2371" i="5"/>
  <c r="G2371" i="5"/>
  <c r="G2355" i="5"/>
  <c r="G2315" i="5"/>
  <c r="H2315" i="5"/>
  <c r="I2315" i="5"/>
  <c r="J2315" i="5"/>
  <c r="F2315" i="5"/>
  <c r="R2315" i="5"/>
  <c r="I2195" i="5"/>
  <c r="H2195" i="5"/>
  <c r="F2123" i="5"/>
  <c r="J2123" i="5"/>
  <c r="G2123" i="5"/>
  <c r="H2035" i="5"/>
  <c r="G2027" i="5"/>
  <c r="I2027" i="5"/>
  <c r="R2027" i="5"/>
  <c r="F2003" i="5"/>
  <c r="G1995" i="5"/>
  <c r="R1963" i="5"/>
  <c r="I1963" i="5"/>
  <c r="G1963" i="5"/>
  <c r="J1963" i="5"/>
  <c r="H1963" i="5"/>
  <c r="F1963" i="5"/>
  <c r="H1939" i="5"/>
  <c r="G1939" i="5"/>
  <c r="F1939" i="5"/>
  <c r="I1939" i="5"/>
  <c r="J1939" i="5"/>
  <c r="R1915" i="5"/>
  <c r="J1915" i="5"/>
  <c r="R1899" i="5"/>
  <c r="I1899" i="5"/>
  <c r="G1899" i="5"/>
  <c r="F1899" i="5"/>
  <c r="I1867" i="5"/>
  <c r="F1867" i="5"/>
  <c r="H1867" i="5"/>
  <c r="R1867" i="5"/>
  <c r="F1851" i="5"/>
  <c r="H1851" i="5"/>
  <c r="I1827" i="5"/>
  <c r="J1827" i="5"/>
  <c r="I1819" i="5"/>
  <c r="H1819" i="5"/>
  <c r="G1819" i="5"/>
  <c r="R1811" i="5"/>
  <c r="F1811" i="5"/>
  <c r="J1803" i="5"/>
  <c r="R1803" i="5"/>
  <c r="G1803" i="5"/>
  <c r="H1803" i="5"/>
  <c r="I1779" i="5"/>
  <c r="G1779" i="5"/>
  <c r="H1779" i="5"/>
  <c r="R1779" i="5"/>
  <c r="F1779" i="5"/>
  <c r="R1739" i="5"/>
  <c r="H1739" i="5"/>
  <c r="J1739" i="5"/>
  <c r="G1739" i="5"/>
  <c r="F1739" i="5"/>
  <c r="J1651" i="5"/>
  <c r="I1651" i="5"/>
  <c r="H1651" i="5"/>
  <c r="G1611" i="5"/>
  <c r="G1579" i="5"/>
  <c r="R1579" i="5"/>
  <c r="I1579" i="5"/>
  <c r="R1523" i="5"/>
  <c r="F1523" i="5"/>
  <c r="G1515" i="5"/>
  <c r="R1515" i="5"/>
  <c r="J1515" i="5"/>
  <c r="H1515" i="5"/>
  <c r="F1515" i="5"/>
  <c r="I1515" i="5"/>
  <c r="J1475" i="5"/>
  <c r="F1403" i="5"/>
  <c r="G1403" i="5"/>
  <c r="R1395" i="5"/>
  <c r="J1395" i="5"/>
  <c r="I1395" i="5"/>
  <c r="H1099" i="5"/>
  <c r="G1099" i="5"/>
  <c r="R1099" i="5"/>
  <c r="J1099" i="5"/>
  <c r="F1043" i="5"/>
  <c r="J1043" i="5"/>
  <c r="R795" i="5"/>
  <c r="H182" i="5"/>
  <c r="H2451" i="5"/>
  <c r="R896" i="5"/>
  <c r="G831" i="5"/>
  <c r="G179" i="5"/>
  <c r="H605" i="5"/>
  <c r="R605" i="5"/>
  <c r="F268" i="5"/>
  <c r="F1683" i="5"/>
  <c r="I1683" i="5"/>
  <c r="H1683" i="5"/>
  <c r="H539" i="5"/>
  <c r="H2107" i="5"/>
  <c r="I179" i="5"/>
  <c r="G1683" i="5"/>
  <c r="I182" i="5"/>
  <c r="H179" i="5"/>
  <c r="G1555" i="5"/>
  <c r="R1683" i="5"/>
  <c r="H807" i="5"/>
  <c r="F807" i="5"/>
  <c r="H896" i="5"/>
  <c r="J631" i="5"/>
  <c r="G1959" i="5"/>
  <c r="G268" i="5"/>
  <c r="R268" i="5"/>
  <c r="J605" i="5"/>
  <c r="F605" i="5"/>
  <c r="J644" i="5"/>
  <c r="I1724" i="5"/>
  <c r="J2396" i="5"/>
  <c r="R124" i="5"/>
  <c r="J1956" i="5"/>
  <c r="I1629" i="5"/>
  <c r="G1341" i="5"/>
  <c r="R2020" i="5"/>
  <c r="F684" i="5"/>
  <c r="I684" i="5"/>
  <c r="H716" i="5"/>
  <c r="G716" i="5"/>
  <c r="J716" i="5"/>
  <c r="I716" i="5"/>
  <c r="H748" i="5"/>
  <c r="I748" i="5"/>
  <c r="R748" i="5"/>
  <c r="G748" i="5"/>
  <c r="F748" i="5"/>
  <c r="H1132" i="5"/>
  <c r="R1132" i="5"/>
  <c r="J1196" i="5"/>
  <c r="I1196" i="5"/>
  <c r="H1196" i="5"/>
  <c r="G1196" i="5"/>
  <c r="F1292" i="5"/>
  <c r="R1292" i="5"/>
  <c r="F644" i="5"/>
  <c r="R1724" i="5"/>
  <c r="I2396" i="5"/>
  <c r="F124" i="5"/>
  <c r="F1493" i="5"/>
  <c r="I1341" i="5"/>
  <c r="J2020" i="5"/>
  <c r="R2068" i="5"/>
  <c r="H1324" i="5"/>
  <c r="F1928" i="5"/>
  <c r="I1928" i="5"/>
  <c r="J1928" i="5"/>
  <c r="R1928" i="5"/>
  <c r="G1928" i="5"/>
  <c r="H1928" i="5"/>
  <c r="F1940" i="5"/>
  <c r="J1940" i="5"/>
  <c r="G2100" i="5"/>
  <c r="R2100" i="5"/>
  <c r="I2100" i="5"/>
  <c r="H1629" i="5"/>
  <c r="I1173" i="5"/>
  <c r="R788" i="5"/>
  <c r="H788" i="5"/>
  <c r="J1372" i="5"/>
  <c r="H1372" i="5"/>
  <c r="R1372" i="5"/>
  <c r="G1404" i="5"/>
  <c r="R1404" i="5"/>
  <c r="I1404" i="5"/>
  <c r="H1404" i="5"/>
  <c r="J1660" i="5"/>
  <c r="I1660" i="5"/>
  <c r="G1700" i="5"/>
  <c r="J1700" i="5"/>
  <c r="F1892" i="5"/>
  <c r="J1892" i="5"/>
  <c r="H1892" i="5"/>
  <c r="I2036" i="5"/>
  <c r="J2036" i="5"/>
  <c r="R2036" i="5"/>
  <c r="F2036" i="5"/>
  <c r="F1537" i="5"/>
  <c r="J1537" i="5"/>
  <c r="H1537" i="5"/>
  <c r="R1577" i="5"/>
  <c r="J1577" i="5"/>
  <c r="I1705" i="5"/>
  <c r="H1817" i="5"/>
  <c r="J2145" i="5"/>
  <c r="R2145" i="5"/>
  <c r="H2145" i="5"/>
  <c r="J2177" i="5"/>
  <c r="F2209" i="5"/>
  <c r="R2209" i="5"/>
  <c r="I2289" i="5"/>
  <c r="R2289" i="5"/>
  <c r="G2353" i="5"/>
  <c r="J2353" i="5"/>
  <c r="F2353" i="5"/>
  <c r="F2391" i="5"/>
  <c r="G2391" i="5"/>
  <c r="H2391" i="5"/>
  <c r="R2391" i="5"/>
  <c r="J2391" i="5"/>
  <c r="J1644" i="5"/>
  <c r="H1644" i="5"/>
  <c r="H644" i="5"/>
  <c r="R2396" i="5"/>
  <c r="R1629" i="5"/>
  <c r="F1173" i="5"/>
  <c r="I629" i="5"/>
  <c r="G2348" i="5"/>
  <c r="G772" i="5"/>
  <c r="F772" i="5"/>
  <c r="F2252" i="5"/>
  <c r="H2252" i="5"/>
  <c r="I2252" i="5"/>
  <c r="J2252" i="5"/>
  <c r="J772" i="5"/>
  <c r="J1629" i="5"/>
  <c r="J1173" i="5"/>
  <c r="I1493" i="5"/>
  <c r="I2348" i="5"/>
  <c r="R2252" i="5"/>
  <c r="F668" i="5"/>
  <c r="R668" i="5"/>
  <c r="G668" i="5"/>
  <c r="H668" i="5"/>
  <c r="J668" i="5"/>
  <c r="I668" i="5"/>
  <c r="R700" i="5"/>
  <c r="H700" i="5"/>
  <c r="I700" i="5"/>
  <c r="G876" i="5"/>
  <c r="J876" i="5"/>
  <c r="I1116" i="5"/>
  <c r="G1116" i="5"/>
  <c r="R1116" i="5"/>
  <c r="F2477" i="5"/>
  <c r="I2477" i="5"/>
  <c r="R2477" i="5"/>
  <c r="G2477" i="5"/>
  <c r="H2477" i="5"/>
  <c r="J2477" i="5"/>
  <c r="J2461" i="5"/>
  <c r="R2461" i="5"/>
  <c r="I2461" i="5"/>
  <c r="H2461" i="5"/>
  <c r="F2461" i="5"/>
  <c r="G2461" i="5"/>
  <c r="H2445" i="5"/>
  <c r="J2445" i="5"/>
  <c r="I2445" i="5"/>
  <c r="R2445" i="5"/>
  <c r="G2445" i="5"/>
  <c r="F2445" i="5"/>
  <c r="R2365" i="5"/>
  <c r="G2365" i="5"/>
  <c r="F2365" i="5"/>
  <c r="H2365" i="5"/>
  <c r="J2365" i="5"/>
  <c r="I2365" i="5"/>
  <c r="F2301" i="5"/>
  <c r="H2301" i="5"/>
  <c r="R2301" i="5"/>
  <c r="J2301" i="5"/>
  <c r="I2301" i="5"/>
  <c r="J2293" i="5"/>
  <c r="I2293" i="5"/>
  <c r="F2293" i="5"/>
  <c r="R2293" i="5"/>
  <c r="H2293" i="5"/>
  <c r="G2293" i="5"/>
  <c r="I2253" i="5"/>
  <c r="H2253" i="5"/>
  <c r="F2253" i="5"/>
  <c r="G2253" i="5"/>
  <c r="G2229" i="5"/>
  <c r="F2229" i="5"/>
  <c r="H2229" i="5"/>
  <c r="I2229" i="5"/>
  <c r="J2229" i="5"/>
  <c r="R2229" i="5"/>
  <c r="R2221" i="5"/>
  <c r="F2221" i="5"/>
  <c r="G2221" i="5"/>
  <c r="J2221" i="5"/>
  <c r="H2221" i="5"/>
  <c r="I2221" i="5"/>
  <c r="R2181" i="5"/>
  <c r="I2181" i="5"/>
  <c r="J2181" i="5"/>
  <c r="G2181" i="5"/>
  <c r="F2181" i="5"/>
  <c r="F2157" i="5"/>
  <c r="R2157" i="5"/>
  <c r="J2157" i="5"/>
  <c r="I2157" i="5"/>
  <c r="G2157" i="5"/>
  <c r="H2157" i="5"/>
  <c r="G2149" i="5"/>
  <c r="J2149" i="5"/>
  <c r="F2149" i="5"/>
  <c r="I2149" i="5"/>
  <c r="H2149" i="5"/>
  <c r="J2117" i="5"/>
  <c r="G2117" i="5"/>
  <c r="R2117" i="5"/>
  <c r="F2117" i="5"/>
  <c r="F2093" i="5"/>
  <c r="I2093" i="5"/>
  <c r="G2093" i="5"/>
  <c r="H2093" i="5"/>
  <c r="J2093" i="5"/>
  <c r="R2093" i="5"/>
  <c r="H2085" i="5"/>
  <c r="I2085" i="5"/>
  <c r="J2085" i="5"/>
  <c r="F2085" i="5"/>
  <c r="R2085" i="5"/>
  <c r="G2085" i="5"/>
  <c r="R2053" i="5"/>
  <c r="G2053" i="5"/>
  <c r="J2053" i="5"/>
  <c r="H2053" i="5"/>
  <c r="I2053" i="5"/>
  <c r="F2053" i="5"/>
  <c r="I2029" i="5"/>
  <c r="J2029" i="5"/>
  <c r="G2029" i="5"/>
  <c r="F2029" i="5"/>
  <c r="H2029" i="5"/>
  <c r="R2029" i="5"/>
  <c r="H2021" i="5"/>
  <c r="F2021" i="5"/>
  <c r="I2021" i="5"/>
  <c r="G2021" i="5"/>
  <c r="J2021" i="5"/>
  <c r="R2021" i="5"/>
  <c r="G1989" i="5"/>
  <c r="I1989" i="5"/>
  <c r="H1989" i="5"/>
  <c r="R1989" i="5"/>
  <c r="I1965" i="5"/>
  <c r="R1965" i="5"/>
  <c r="F1965" i="5"/>
  <c r="G1965" i="5"/>
  <c r="H1965" i="5"/>
  <c r="J1965" i="5"/>
  <c r="I1949" i="5"/>
  <c r="J1949" i="5"/>
  <c r="H1949" i="5"/>
  <c r="F1949" i="5"/>
  <c r="R1949" i="5"/>
  <c r="R1909" i="5"/>
  <c r="J1909" i="5"/>
  <c r="I1909" i="5"/>
  <c r="F1909" i="5"/>
  <c r="H1909" i="5"/>
  <c r="G1909" i="5"/>
  <c r="I1885" i="5"/>
  <c r="H1885" i="5"/>
  <c r="J1885" i="5"/>
  <c r="G1885" i="5"/>
  <c r="I1877" i="5"/>
  <c r="G1877" i="5"/>
  <c r="R1877" i="5"/>
  <c r="J1877" i="5"/>
  <c r="H1877" i="5"/>
  <c r="F1877" i="5"/>
  <c r="G1821" i="5"/>
  <c r="F1821" i="5"/>
  <c r="R1821" i="5"/>
  <c r="I1821" i="5"/>
  <c r="H1821" i="5"/>
  <c r="J1821" i="5"/>
  <c r="F1781" i="5"/>
  <c r="G1781" i="5"/>
  <c r="J1781" i="5"/>
  <c r="H1773" i="5"/>
  <c r="F1773" i="5"/>
  <c r="I1773" i="5"/>
  <c r="J1773" i="5"/>
  <c r="G1773" i="5"/>
  <c r="R1773" i="5"/>
  <c r="J1725" i="5"/>
  <c r="R1725" i="5"/>
  <c r="G1725" i="5"/>
  <c r="F1725" i="5"/>
  <c r="I1725" i="5"/>
  <c r="J1685" i="5"/>
  <c r="R1685" i="5"/>
  <c r="F1685" i="5"/>
  <c r="H1685" i="5"/>
  <c r="I1685" i="5"/>
  <c r="G1677" i="5"/>
  <c r="H1677" i="5"/>
  <c r="F1677" i="5"/>
  <c r="I1677" i="5"/>
  <c r="J1677" i="5"/>
  <c r="R1677" i="5"/>
  <c r="H1621" i="5"/>
  <c r="R1621" i="5"/>
  <c r="G1621" i="5"/>
  <c r="J1621" i="5"/>
  <c r="F1621" i="5"/>
  <c r="I1573" i="5"/>
  <c r="G1573" i="5"/>
  <c r="J1573" i="5"/>
  <c r="F1573" i="5"/>
  <c r="H1573" i="5"/>
  <c r="I1557" i="5"/>
  <c r="R1557" i="5"/>
  <c r="H1557" i="5"/>
  <c r="G1557" i="5"/>
  <c r="H1477" i="5"/>
  <c r="F1477" i="5"/>
  <c r="R1477" i="5"/>
  <c r="I1477" i="5"/>
  <c r="J1477" i="5"/>
  <c r="R1445" i="5"/>
  <c r="J1445" i="5"/>
  <c r="H1445" i="5"/>
  <c r="I1445" i="5"/>
  <c r="F1445" i="5"/>
  <c r="J1397" i="5"/>
  <c r="F1397" i="5"/>
  <c r="H1397" i="5"/>
  <c r="G1397" i="5"/>
  <c r="F1325" i="5"/>
  <c r="J1325" i="5"/>
  <c r="R1325" i="5"/>
  <c r="H1325" i="5"/>
  <c r="G1325" i="5"/>
  <c r="I1325" i="5"/>
  <c r="I1229" i="5"/>
  <c r="R1229" i="5"/>
  <c r="H1229" i="5"/>
  <c r="G1229" i="5"/>
  <c r="F1229" i="5"/>
  <c r="J1229" i="5"/>
  <c r="G1189" i="5"/>
  <c r="I1189" i="5"/>
  <c r="J1189" i="5"/>
  <c r="H1189" i="5"/>
  <c r="R1189" i="5"/>
  <c r="I1692" i="5"/>
  <c r="J1692" i="5"/>
  <c r="F1692" i="5"/>
  <c r="I2068" i="5"/>
  <c r="H2348" i="5"/>
  <c r="I1956" i="5"/>
  <c r="F1629" i="5"/>
  <c r="H1493" i="5"/>
  <c r="R2348" i="5"/>
  <c r="H1692" i="5"/>
  <c r="G221" i="5"/>
  <c r="G1493" i="5"/>
  <c r="G1692" i="5"/>
  <c r="H1940" i="5"/>
  <c r="G285" i="5"/>
  <c r="F285" i="5"/>
  <c r="J432" i="5"/>
  <c r="F2423" i="5"/>
  <c r="J1751" i="5"/>
  <c r="I1716" i="5"/>
  <c r="G984" i="5"/>
  <c r="R743" i="5"/>
  <c r="J931" i="5"/>
  <c r="I1751" i="5"/>
  <c r="F1388" i="5"/>
  <c r="J1716" i="5"/>
  <c r="R2040" i="5"/>
  <c r="J1568" i="5"/>
  <c r="F2328" i="5"/>
  <c r="R592" i="5"/>
  <c r="H1579" i="5"/>
  <c r="I571" i="5"/>
  <c r="G461" i="5"/>
  <c r="J461" i="5"/>
  <c r="F461" i="5"/>
  <c r="R461" i="5"/>
  <c r="G501" i="5"/>
  <c r="J501" i="5"/>
  <c r="G541" i="5"/>
  <c r="H541" i="5"/>
  <c r="J541" i="5"/>
  <c r="G597" i="5"/>
  <c r="J597" i="5"/>
  <c r="R597" i="5"/>
  <c r="F597" i="5"/>
  <c r="F893" i="5"/>
  <c r="R893" i="5"/>
  <c r="H893" i="5"/>
  <c r="G925" i="5"/>
  <c r="H925" i="5"/>
  <c r="J925" i="5"/>
  <c r="R957" i="5"/>
  <c r="G957" i="5"/>
  <c r="J957" i="5"/>
  <c r="G1029" i="5"/>
  <c r="H1029" i="5"/>
  <c r="J1029" i="5"/>
  <c r="I1029" i="5"/>
  <c r="R1053" i="5"/>
  <c r="J1053" i="5"/>
  <c r="F1053" i="5"/>
  <c r="F1085" i="5"/>
  <c r="G1157" i="5"/>
  <c r="R1157" i="5"/>
  <c r="I1157" i="5"/>
  <c r="G1333" i="5"/>
  <c r="H1333" i="5"/>
  <c r="R1333" i="5"/>
  <c r="I1501" i="5"/>
  <c r="G1501" i="5"/>
  <c r="F1501" i="5"/>
  <c r="H1501" i="5"/>
  <c r="G1565" i="5"/>
  <c r="F1565" i="5"/>
  <c r="R1565" i="5"/>
  <c r="H588" i="5"/>
  <c r="I588" i="5"/>
  <c r="F588" i="5"/>
  <c r="R588" i="5"/>
  <c r="I692" i="5"/>
  <c r="H692" i="5"/>
  <c r="F692" i="5"/>
  <c r="J692" i="5"/>
  <c r="H724" i="5"/>
  <c r="R724" i="5"/>
  <c r="J796" i="5"/>
  <c r="H796" i="5"/>
  <c r="G1100" i="5"/>
  <c r="I1100" i="5"/>
  <c r="R1100" i="5"/>
  <c r="J1100" i="5"/>
  <c r="R1140" i="5"/>
  <c r="H1140" i="5"/>
  <c r="I1356" i="5"/>
  <c r="R1356" i="5"/>
  <c r="J1356" i="5"/>
  <c r="F1356" i="5"/>
  <c r="J852" i="5"/>
  <c r="I852" i="5"/>
  <c r="F852" i="5"/>
  <c r="H852" i="5"/>
  <c r="G1844" i="5"/>
  <c r="I1844" i="5"/>
  <c r="G1876" i="5"/>
  <c r="H1876" i="5"/>
  <c r="G2268" i="5"/>
  <c r="R2268" i="5"/>
  <c r="F2468" i="5"/>
  <c r="G165" i="5"/>
  <c r="I165" i="5"/>
  <c r="F165" i="5"/>
  <c r="R2455" i="5"/>
  <c r="F2455" i="5"/>
  <c r="J2455" i="5"/>
  <c r="I2455" i="5"/>
  <c r="G2455" i="5"/>
  <c r="H2455" i="5"/>
  <c r="R2439" i="5"/>
  <c r="I2439" i="5"/>
  <c r="H2439" i="5"/>
  <c r="J2439" i="5"/>
  <c r="F2439" i="5"/>
  <c r="G2439" i="5"/>
  <c r="R2311" i="5"/>
  <c r="H2311" i="5"/>
  <c r="I2311" i="5"/>
  <c r="G2311" i="5"/>
  <c r="J2311" i="5"/>
  <c r="F2311" i="5"/>
  <c r="H2159" i="5"/>
  <c r="R2159" i="5"/>
  <c r="F2159" i="5"/>
  <c r="J2159" i="5"/>
  <c r="F2047" i="5"/>
  <c r="H2047" i="5"/>
  <c r="I2047" i="5"/>
  <c r="J2047" i="5"/>
  <c r="G2047" i="5"/>
  <c r="R2047" i="5"/>
  <c r="J1807" i="5"/>
  <c r="F1807" i="5"/>
  <c r="I1807" i="5"/>
  <c r="R1807" i="5"/>
  <c r="H1807" i="5"/>
  <c r="G1807" i="5"/>
  <c r="J1783" i="5"/>
  <c r="F1783" i="5"/>
  <c r="I1783" i="5"/>
  <c r="H1783" i="5"/>
  <c r="G1783" i="5"/>
  <c r="R1783" i="5"/>
  <c r="I1767" i="5"/>
  <c r="H1767" i="5"/>
  <c r="G1767" i="5"/>
  <c r="R1767" i="5"/>
  <c r="J1767" i="5"/>
  <c r="F1767" i="5"/>
  <c r="F1687" i="5"/>
  <c r="J1687" i="5"/>
  <c r="R1687" i="5"/>
  <c r="G1687" i="5"/>
  <c r="H1687" i="5"/>
  <c r="I1687" i="5"/>
  <c r="H1663" i="5"/>
  <c r="J1663" i="5"/>
  <c r="R1663" i="5"/>
  <c r="G1663" i="5"/>
  <c r="J1631" i="5"/>
  <c r="R1631" i="5"/>
  <c r="F1631" i="5"/>
  <c r="G1631" i="5"/>
  <c r="H1631" i="5"/>
  <c r="H1535" i="5"/>
  <c r="I1535" i="5"/>
  <c r="R1535" i="5"/>
  <c r="G1535" i="5"/>
  <c r="F1535" i="5"/>
  <c r="I1261" i="5"/>
  <c r="H572" i="5"/>
  <c r="R572" i="5"/>
  <c r="G572" i="5"/>
  <c r="G1772" i="5"/>
  <c r="J1772" i="5"/>
  <c r="F1772" i="5"/>
  <c r="G2124" i="5"/>
  <c r="J2124" i="5"/>
  <c r="R2124" i="5"/>
  <c r="R125" i="5"/>
  <c r="I125" i="5"/>
  <c r="G2444" i="5"/>
  <c r="I2444" i="5"/>
  <c r="R929" i="5"/>
  <c r="J929" i="5"/>
  <c r="G1577" i="5"/>
  <c r="H1577" i="5"/>
  <c r="I1577" i="5"/>
  <c r="F1705" i="5"/>
  <c r="G1705" i="5"/>
  <c r="H1705" i="5"/>
  <c r="R1705" i="5"/>
  <c r="G1745" i="5"/>
  <c r="R1745" i="5"/>
  <c r="J1745" i="5"/>
  <c r="F1745" i="5"/>
  <c r="G1937" i="5"/>
  <c r="H1937" i="5"/>
  <c r="J1937" i="5"/>
  <c r="F1937" i="5"/>
  <c r="F2145" i="5"/>
  <c r="G2145" i="5"/>
  <c r="R2177" i="5"/>
  <c r="G2177" i="5"/>
  <c r="I2177" i="5"/>
  <c r="G2209" i="5"/>
  <c r="H2209" i="5"/>
  <c r="I2209" i="5"/>
  <c r="J2209" i="5"/>
  <c r="G2289" i="5"/>
  <c r="F2289" i="5"/>
  <c r="J2289" i="5"/>
  <c r="R2353" i="5"/>
  <c r="I2353" i="5"/>
  <c r="R2409" i="5"/>
  <c r="G437" i="5"/>
  <c r="I437" i="5"/>
  <c r="R437" i="5"/>
  <c r="I557" i="5"/>
  <c r="F557" i="5"/>
  <c r="J725" i="5"/>
  <c r="H725" i="5"/>
  <c r="I725" i="5"/>
  <c r="G725" i="5"/>
  <c r="G805" i="5"/>
  <c r="J805" i="5"/>
  <c r="R837" i="5"/>
  <c r="F837" i="5"/>
  <c r="I909" i="5"/>
  <c r="G909" i="5"/>
  <c r="R1133" i="5"/>
  <c r="F1133" i="5"/>
  <c r="H1133" i="5"/>
  <c r="G1197" i="5"/>
  <c r="F1197" i="5"/>
  <c r="J1197" i="5"/>
  <c r="J1293" i="5"/>
  <c r="H1293" i="5"/>
  <c r="I1293" i="5"/>
  <c r="G1437" i="5"/>
  <c r="F1437" i="5"/>
  <c r="G1669" i="5"/>
  <c r="H1669" i="5"/>
  <c r="R1765" i="5"/>
  <c r="G1765" i="5"/>
  <c r="I1765" i="5"/>
  <c r="H1797" i="5"/>
  <c r="G1797" i="5"/>
  <c r="I1797" i="5"/>
  <c r="J1797" i="5"/>
  <c r="G1957" i="5"/>
  <c r="H1957" i="5"/>
  <c r="G2309" i="5"/>
  <c r="I2309" i="5"/>
  <c r="F2309" i="5"/>
  <c r="J2309" i="5"/>
  <c r="R2309" i="5"/>
  <c r="J820" i="5"/>
  <c r="F884" i="5"/>
  <c r="R884" i="5"/>
  <c r="R1028" i="5"/>
  <c r="G1220" i="5"/>
  <c r="F1260" i="5"/>
  <c r="G1260" i="5"/>
  <c r="I828" i="5"/>
  <c r="R828" i="5"/>
  <c r="G900" i="5"/>
  <c r="R900" i="5"/>
  <c r="I900" i="5"/>
  <c r="I1188" i="5"/>
  <c r="G1188" i="5"/>
  <c r="F1188" i="5"/>
  <c r="J1676" i="5"/>
  <c r="G1676" i="5"/>
  <c r="H1676" i="5"/>
  <c r="I1988" i="5"/>
  <c r="R1988" i="5"/>
  <c r="G2084" i="5"/>
  <c r="R2084" i="5"/>
  <c r="I2084" i="5"/>
  <c r="F2084" i="5"/>
  <c r="H2084" i="5"/>
  <c r="J2084" i="5"/>
  <c r="G2116" i="5"/>
  <c r="I2116" i="5"/>
  <c r="J2116" i="5"/>
  <c r="H2116" i="5"/>
  <c r="H2404" i="5"/>
  <c r="G2404" i="5"/>
  <c r="I2404" i="5"/>
  <c r="R1921" i="5"/>
  <c r="G269" i="5"/>
  <c r="H1769" i="5"/>
  <c r="F1769" i="5"/>
  <c r="I1689" i="5"/>
  <c r="H220" i="5"/>
  <c r="I220" i="5"/>
  <c r="G1348" i="5"/>
  <c r="J1348" i="5"/>
  <c r="G1932" i="5"/>
  <c r="G2228" i="5"/>
  <c r="J2228" i="5"/>
  <c r="R477" i="5"/>
  <c r="J477" i="5"/>
  <c r="G644" i="5"/>
  <c r="F1724" i="5"/>
  <c r="R1956" i="5"/>
  <c r="G2127" i="5"/>
  <c r="G1648" i="5"/>
  <c r="J1648" i="5"/>
  <c r="F1648" i="5"/>
  <c r="H1648" i="5"/>
  <c r="G1063" i="5"/>
  <c r="F1063" i="5"/>
  <c r="H1063" i="5"/>
  <c r="I1063" i="5"/>
  <c r="R1063" i="5"/>
  <c r="J1063" i="5"/>
  <c r="F1115" i="5"/>
  <c r="J1115" i="5"/>
  <c r="I1115" i="5"/>
  <c r="H1115" i="5"/>
  <c r="R1115" i="5"/>
  <c r="J1256" i="5"/>
  <c r="R1256" i="5"/>
  <c r="I1256" i="5"/>
  <c r="F1256" i="5"/>
  <c r="H1256" i="5"/>
  <c r="G1256" i="5"/>
  <c r="F1363" i="5"/>
  <c r="J1363" i="5"/>
  <c r="R1363" i="5"/>
  <c r="I1363" i="5"/>
  <c r="F1391" i="5"/>
  <c r="G1391" i="5"/>
  <c r="F2005" i="5"/>
  <c r="R2005" i="5"/>
  <c r="G2005" i="5"/>
  <c r="F1925" i="5"/>
  <c r="G1925" i="5"/>
  <c r="R1925" i="5"/>
  <c r="R1853" i="5"/>
  <c r="G1853" i="5"/>
  <c r="J1853" i="5"/>
  <c r="I1853" i="5"/>
  <c r="H1853" i="5"/>
  <c r="F1853" i="5"/>
  <c r="H1637" i="5"/>
  <c r="G1637" i="5"/>
  <c r="I1637" i="5"/>
  <c r="R1637" i="5"/>
  <c r="J1637" i="5"/>
  <c r="J1509" i="5"/>
  <c r="R1509" i="5"/>
  <c r="F1509" i="5"/>
  <c r="I1509" i="5"/>
  <c r="G1509" i="5"/>
  <c r="R1301" i="5"/>
  <c r="G1301" i="5"/>
  <c r="H1301" i="5"/>
  <c r="H1181" i="5"/>
  <c r="F1181" i="5"/>
  <c r="G1181" i="5"/>
  <c r="R1181" i="5"/>
  <c r="I1181" i="5"/>
  <c r="J1181" i="5"/>
  <c r="J693" i="5"/>
  <c r="I693" i="5"/>
  <c r="R693" i="5"/>
  <c r="G693" i="5"/>
  <c r="H693" i="5"/>
  <c r="F693" i="5"/>
  <c r="G565" i="5"/>
  <c r="F565" i="5"/>
  <c r="I565" i="5"/>
  <c r="R565" i="5"/>
  <c r="H565" i="5"/>
  <c r="J565" i="5"/>
  <c r="R260" i="5"/>
  <c r="I260" i="5"/>
  <c r="H260" i="5"/>
  <c r="F213" i="5"/>
  <c r="R213" i="5"/>
  <c r="G213" i="5"/>
  <c r="I213" i="5"/>
  <c r="R164" i="5"/>
  <c r="I164" i="5"/>
  <c r="H164" i="5"/>
  <c r="F164" i="5"/>
  <c r="G164" i="5"/>
  <c r="G2266" i="5"/>
  <c r="F2266" i="5"/>
  <c r="I2266" i="5"/>
  <c r="R2266" i="5"/>
  <c r="H2266" i="5"/>
  <c r="J2266" i="5"/>
  <c r="G2194" i="5"/>
  <c r="G2162" i="5"/>
  <c r="G2154" i="5"/>
  <c r="G2106" i="5"/>
  <c r="G2090" i="5"/>
  <c r="G2074" i="5"/>
  <c r="G2050" i="5"/>
  <c r="R1930" i="5"/>
  <c r="G1874" i="5"/>
  <c r="G1818" i="5"/>
  <c r="G1778" i="5"/>
  <c r="H1754" i="5"/>
  <c r="J1754" i="5"/>
  <c r="R1754" i="5"/>
  <c r="F1754" i="5"/>
  <c r="I1754" i="5"/>
  <c r="R1642" i="5"/>
  <c r="G1626" i="5"/>
  <c r="F1498" i="5"/>
  <c r="I1498" i="5"/>
  <c r="G1426" i="5"/>
  <c r="G1378" i="5"/>
  <c r="J1322" i="5"/>
  <c r="G1282" i="5"/>
  <c r="G1162" i="5"/>
  <c r="G1098" i="5"/>
  <c r="G1082" i="5"/>
  <c r="H1050" i="5"/>
  <c r="F1050" i="5"/>
  <c r="I1050" i="5"/>
  <c r="G1018" i="5"/>
  <c r="F930" i="5"/>
  <c r="J930" i="5"/>
  <c r="I930" i="5"/>
  <c r="H930" i="5"/>
  <c r="G722" i="5"/>
  <c r="G658" i="5"/>
  <c r="H602" i="5"/>
  <c r="R602" i="5"/>
  <c r="F602" i="5"/>
  <c r="G578" i="5"/>
  <c r="F578" i="5"/>
  <c r="H578" i="5"/>
  <c r="R578" i="5"/>
  <c r="J578" i="5"/>
  <c r="I578" i="5"/>
  <c r="G298" i="5"/>
  <c r="G226" i="5"/>
  <c r="R210" i="5"/>
  <c r="C24" i="3"/>
  <c r="B4" i="5"/>
  <c r="B4" i="4"/>
  <c r="S2483" i="5"/>
  <c r="S2475" i="5"/>
  <c r="S2411" i="5"/>
  <c r="S2403" i="5"/>
  <c r="S2395" i="5"/>
  <c r="S2387" i="5"/>
  <c r="S2379" i="5"/>
  <c r="S2371" i="5"/>
  <c r="S2363" i="5"/>
  <c r="S2355" i="5"/>
  <c r="S2347" i="5"/>
  <c r="S2339" i="5"/>
  <c r="S2331" i="5"/>
  <c r="S2195" i="5"/>
  <c r="S2171" i="5"/>
  <c r="S2139" i="5"/>
  <c r="S2115" i="5"/>
  <c r="S2107" i="5"/>
  <c r="S2075" i="5"/>
  <c r="S2051" i="5"/>
  <c r="S1979" i="5"/>
  <c r="S1947" i="5"/>
  <c r="S1923" i="5"/>
  <c r="S1907" i="5"/>
  <c r="S1867" i="5"/>
  <c r="S1795" i="5"/>
  <c r="S1731" i="5"/>
  <c r="S1723" i="5"/>
  <c r="S1667" i="5"/>
  <c r="S1651" i="5"/>
  <c r="S1635" i="5"/>
  <c r="S1611" i="5"/>
  <c r="S1603" i="5"/>
  <c r="S1587" i="5"/>
  <c r="S1571" i="5"/>
  <c r="S1539" i="5"/>
  <c r="S1523" i="5"/>
  <c r="S1515" i="5"/>
  <c r="S1499" i="5"/>
  <c r="S1475" i="5"/>
  <c r="S1451" i="5"/>
  <c r="S1419" i="5"/>
  <c r="S1363" i="5"/>
  <c r="S1347" i="5"/>
  <c r="S1331" i="5"/>
  <c r="S1323" i="5"/>
  <c r="S1299" i="5"/>
  <c r="S1275" i="5"/>
  <c r="S1259" i="5"/>
  <c r="S1251" i="5"/>
  <c r="S1219" i="5"/>
  <c r="S1195" i="5"/>
  <c r="S1131" i="5"/>
  <c r="S1083" i="5"/>
  <c r="S1075" i="5"/>
  <c r="S1067" i="5"/>
  <c r="S1011" i="5"/>
  <c r="S1003" i="5"/>
  <c r="S907" i="5"/>
  <c r="S843" i="5"/>
  <c r="S827" i="5"/>
  <c r="S779" i="5"/>
  <c r="S707" i="5"/>
  <c r="S699" i="5"/>
  <c r="S691" i="5"/>
  <c r="S675" i="5"/>
  <c r="S611" i="5"/>
  <c r="S603" i="5"/>
  <c r="S595" i="5"/>
  <c r="S571" i="5"/>
  <c r="S563" i="5"/>
  <c r="S507" i="5"/>
  <c r="S475" i="5"/>
  <c r="S467" i="5"/>
  <c r="S459" i="5"/>
  <c r="S451" i="5"/>
  <c r="S435" i="5"/>
  <c r="S379" i="5"/>
  <c r="S355" i="5"/>
  <c r="S299" i="5"/>
  <c r="S291" i="5"/>
  <c r="S267" i="5"/>
  <c r="S219" i="5"/>
  <c r="S147" i="5"/>
  <c r="H2012" i="5"/>
  <c r="H780" i="5"/>
  <c r="I620" i="5"/>
  <c r="R413" i="5"/>
  <c r="I1845" i="5"/>
  <c r="R1733" i="5"/>
  <c r="F853" i="5"/>
  <c r="F813" i="5"/>
  <c r="F781" i="5"/>
  <c r="J653" i="5"/>
  <c r="J1309" i="5"/>
  <c r="H1533" i="5"/>
  <c r="H629" i="5"/>
  <c r="J1013" i="5"/>
  <c r="F1844" i="5"/>
  <c r="F1740" i="5"/>
  <c r="R1396" i="5"/>
  <c r="J916" i="5"/>
  <c r="R1689" i="5"/>
  <c r="I2468" i="5"/>
  <c r="J1844" i="5"/>
  <c r="F780" i="5"/>
  <c r="F413" i="5"/>
  <c r="R1109" i="5"/>
  <c r="R853" i="5"/>
  <c r="R813" i="5"/>
  <c r="R653" i="5"/>
  <c r="J1533" i="5"/>
  <c r="R1013" i="5"/>
  <c r="I573" i="5"/>
  <c r="J740" i="5"/>
  <c r="F676" i="5"/>
  <c r="J2268" i="5"/>
  <c r="F2028" i="5"/>
  <c r="J1876" i="5"/>
  <c r="I916" i="5"/>
  <c r="F1689" i="5"/>
  <c r="R1801" i="5"/>
  <c r="G1143" i="5"/>
  <c r="H1391" i="5"/>
  <c r="I1143" i="5"/>
  <c r="J2012" i="5"/>
  <c r="J1764" i="5"/>
  <c r="G1701" i="5"/>
  <c r="J1109" i="5"/>
  <c r="J853" i="5"/>
  <c r="J781" i="5"/>
  <c r="G1013" i="5"/>
  <c r="H573" i="5"/>
  <c r="J676" i="5"/>
  <c r="R2468" i="5"/>
  <c r="H2028" i="5"/>
  <c r="H916" i="5"/>
  <c r="J1689" i="5"/>
  <c r="H1729" i="5"/>
  <c r="G1380" i="5"/>
  <c r="I2490" i="5"/>
  <c r="G260" i="5"/>
  <c r="I413" i="5"/>
  <c r="H1845" i="5"/>
  <c r="F1733" i="5"/>
  <c r="F1701" i="5"/>
  <c r="I653" i="5"/>
  <c r="H1309" i="5"/>
  <c r="H1013" i="5"/>
  <c r="F573" i="5"/>
  <c r="G500" i="5"/>
  <c r="J2468" i="5"/>
  <c r="R1513" i="5"/>
  <c r="I1729" i="5"/>
  <c r="J1740" i="5"/>
  <c r="G1363" i="5"/>
  <c r="J2490" i="5"/>
  <c r="F260" i="5"/>
  <c r="I1764" i="5"/>
  <c r="J413" i="5"/>
  <c r="R1845" i="5"/>
  <c r="J1733" i="5"/>
  <c r="J1701" i="5"/>
  <c r="I1109" i="5"/>
  <c r="G853" i="5"/>
  <c r="J813" i="5"/>
  <c r="I781" i="5"/>
  <c r="J1357" i="5"/>
  <c r="R1597" i="5"/>
  <c r="F1013" i="5"/>
  <c r="R573" i="5"/>
  <c r="I149" i="5"/>
  <c r="J500" i="5"/>
  <c r="H2268" i="5"/>
  <c r="F1876" i="5"/>
  <c r="R916" i="5"/>
  <c r="R1873" i="5"/>
  <c r="H1689" i="5"/>
  <c r="F1143" i="5"/>
  <c r="H1363" i="5"/>
  <c r="F2490" i="5"/>
  <c r="H213" i="5"/>
  <c r="F1637" i="5"/>
  <c r="F2012" i="5"/>
  <c r="R1764" i="5"/>
  <c r="F1845" i="5"/>
  <c r="I1733" i="5"/>
  <c r="I1701" i="5"/>
  <c r="H1109" i="5"/>
  <c r="I853" i="5"/>
  <c r="H813" i="5"/>
  <c r="G781" i="5"/>
  <c r="I1357" i="5"/>
  <c r="F1597" i="5"/>
  <c r="G1309" i="5"/>
  <c r="J573" i="5"/>
  <c r="F149" i="5"/>
  <c r="H500" i="5"/>
  <c r="F2268" i="5"/>
  <c r="R1876" i="5"/>
  <c r="H1844" i="5"/>
  <c r="F916" i="5"/>
  <c r="H1841" i="5"/>
  <c r="I1921" i="5"/>
  <c r="R1740" i="5"/>
  <c r="H1143" i="5"/>
  <c r="G1115" i="5"/>
  <c r="R2012" i="5"/>
  <c r="H1764" i="5"/>
  <c r="F1109" i="5"/>
  <c r="I1309" i="5"/>
  <c r="I2268" i="5"/>
  <c r="I1876" i="5"/>
  <c r="G2468" i="5"/>
  <c r="G1740" i="5"/>
  <c r="R2490" i="5"/>
  <c r="I2005" i="5"/>
  <c r="G2357" i="5"/>
  <c r="H2357" i="5"/>
  <c r="J2357" i="5"/>
  <c r="R2357" i="5"/>
  <c r="J2189" i="5"/>
  <c r="G2189" i="5"/>
  <c r="H2189" i="5"/>
  <c r="J2125" i="5"/>
  <c r="R2125" i="5"/>
  <c r="I2125" i="5"/>
  <c r="R1614" i="5"/>
  <c r="F1614" i="5"/>
  <c r="J1560" i="5"/>
  <c r="R1560" i="5"/>
  <c r="I1560" i="5"/>
  <c r="H1560" i="5"/>
  <c r="R1518" i="5"/>
  <c r="G1518" i="5"/>
  <c r="I1440" i="5"/>
  <c r="J1440" i="5"/>
  <c r="F1440" i="5"/>
  <c r="G1440" i="5"/>
  <c r="R523" i="5"/>
  <c r="H523" i="5"/>
  <c r="H919" i="5"/>
  <c r="J919" i="5"/>
  <c r="F919" i="5"/>
  <c r="G919" i="5"/>
  <c r="R919" i="5"/>
  <c r="I919" i="5"/>
  <c r="H759" i="5"/>
  <c r="G759" i="5"/>
  <c r="I759" i="5"/>
  <c r="I443" i="5"/>
  <c r="H443" i="5"/>
  <c r="F503" i="5"/>
  <c r="I503" i="5"/>
  <c r="H503" i="5"/>
  <c r="G503" i="5"/>
  <c r="J503" i="5"/>
  <c r="J915" i="5"/>
  <c r="H915" i="5"/>
  <c r="I915" i="5"/>
  <c r="R915" i="5"/>
  <c r="F83" i="5"/>
  <c r="I83" i="5"/>
  <c r="R83" i="5"/>
  <c r="G83" i="5"/>
  <c r="G123" i="5"/>
  <c r="F123" i="5"/>
  <c r="H135" i="5"/>
  <c r="I135" i="5"/>
  <c r="H147" i="5"/>
  <c r="R147" i="5"/>
  <c r="J147" i="5"/>
  <c r="G211" i="5"/>
  <c r="F211" i="5"/>
  <c r="H211" i="5"/>
  <c r="H291" i="5"/>
  <c r="F291" i="5"/>
  <c r="H455" i="5"/>
  <c r="R455" i="5"/>
  <c r="F455" i="5"/>
  <c r="F499" i="5"/>
  <c r="H499" i="5"/>
  <c r="R499" i="5"/>
  <c r="J499" i="5"/>
  <c r="H591" i="5"/>
  <c r="I591" i="5"/>
  <c r="R591" i="5"/>
  <c r="H875" i="5"/>
  <c r="G875" i="5"/>
  <c r="F875" i="5"/>
  <c r="I875" i="5"/>
  <c r="R875" i="5"/>
  <c r="J875" i="5"/>
  <c r="G275" i="5"/>
  <c r="R275" i="5"/>
  <c r="R1879" i="5"/>
  <c r="I1879" i="5"/>
  <c r="F1879" i="5"/>
  <c r="G1879" i="5"/>
  <c r="J1483" i="5"/>
  <c r="R1483" i="5"/>
  <c r="I1483" i="5"/>
  <c r="H1483" i="5"/>
  <c r="F1483" i="5"/>
  <c r="G1483" i="5"/>
  <c r="F1443" i="5"/>
  <c r="G1443" i="5"/>
  <c r="H1443" i="5"/>
  <c r="G1419" i="5"/>
  <c r="I947" i="5"/>
  <c r="J947" i="5"/>
  <c r="H379" i="5"/>
  <c r="F379" i="5"/>
  <c r="G379" i="5"/>
  <c r="R379" i="5"/>
  <c r="H2296" i="5"/>
  <c r="J2296" i="5"/>
  <c r="G2296" i="5"/>
  <c r="R2296" i="5"/>
  <c r="I2048" i="5"/>
  <c r="J2048" i="5"/>
  <c r="G70" i="5"/>
  <c r="I70" i="5"/>
  <c r="R70" i="5"/>
  <c r="F70" i="5"/>
  <c r="F2287" i="5"/>
  <c r="J2287" i="5"/>
  <c r="I2147" i="5"/>
  <c r="G2147" i="5"/>
  <c r="G1999" i="5"/>
  <c r="I1999" i="5"/>
  <c r="J1999" i="5"/>
  <c r="H1999" i="5"/>
  <c r="R1999" i="5"/>
  <c r="I1991" i="5"/>
  <c r="J1991" i="5"/>
  <c r="H1991" i="5"/>
  <c r="F1991" i="5"/>
  <c r="R1839" i="5"/>
  <c r="J1463" i="5"/>
  <c r="G1463" i="5"/>
  <c r="F1463" i="5"/>
  <c r="H1463" i="5"/>
  <c r="R1463" i="5"/>
  <c r="H2059" i="5"/>
  <c r="R2059" i="5"/>
  <c r="G2059" i="5"/>
  <c r="F2059" i="5"/>
  <c r="F2091"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43" i="5"/>
  <c r="F2355" i="5"/>
  <c r="R2355" i="5"/>
  <c r="J2485" i="5"/>
  <c r="H2469" i="5"/>
  <c r="G2469" i="5"/>
  <c r="I2453" i="5"/>
  <c r="R2453" i="5"/>
  <c r="J2437" i="5"/>
  <c r="H2437" i="5"/>
  <c r="F2435" i="5"/>
  <c r="H2435" i="5"/>
  <c r="J2435" i="5"/>
  <c r="R2403" i="5"/>
  <c r="G184" i="5"/>
  <c r="H184" i="5"/>
  <c r="F184" i="5"/>
  <c r="R184" i="5"/>
  <c r="I184" i="5"/>
  <c r="F150" i="5"/>
  <c r="G150" i="5"/>
  <c r="H150" i="5"/>
  <c r="I150" i="5"/>
  <c r="G104" i="5"/>
  <c r="I104" i="5"/>
  <c r="R104" i="5"/>
  <c r="H1995" i="5"/>
  <c r="F1995" i="5"/>
  <c r="J2421" i="5"/>
  <c r="R2421" i="5"/>
  <c r="J1335" i="5"/>
  <c r="G1335" i="5"/>
  <c r="F1335" i="5"/>
  <c r="R1335" i="5"/>
  <c r="J1303" i="5"/>
  <c r="R1303" i="5"/>
  <c r="I1303" i="5"/>
  <c r="G1303" i="5"/>
  <c r="H1303" i="5"/>
  <c r="G1271" i="5"/>
  <c r="R1271" i="5"/>
  <c r="J1271" i="5"/>
  <c r="H1271" i="5"/>
  <c r="F1271" i="5"/>
  <c r="F1207" i="5"/>
  <c r="H1207" i="5"/>
  <c r="G1207" i="5"/>
  <c r="R1207" i="5"/>
  <c r="J1175" i="5"/>
  <c r="R1175" i="5"/>
  <c r="H1175" i="5"/>
  <c r="J1048" i="5"/>
  <c r="I1048" i="5"/>
  <c r="G1048" i="5"/>
  <c r="H1048" i="5"/>
  <c r="F1048" i="5"/>
  <c r="R1048" i="5"/>
  <c r="J1000" i="5"/>
  <c r="R1000" i="5"/>
  <c r="H1000" i="5"/>
  <c r="G1000" i="5"/>
  <c r="I1000" i="5"/>
  <c r="H608" i="5"/>
  <c r="J608" i="5"/>
  <c r="G608" i="5"/>
  <c r="I608" i="5"/>
  <c r="G920" i="5"/>
  <c r="H920" i="5"/>
  <c r="J808" i="5"/>
  <c r="G808" i="5"/>
  <c r="H520" i="5"/>
  <c r="F520" i="5"/>
  <c r="G456" i="5"/>
  <c r="F456" i="5"/>
  <c r="J456" i="5"/>
  <c r="I456" i="5"/>
  <c r="G392" i="5"/>
  <c r="I392" i="5"/>
  <c r="H328" i="5"/>
  <c r="R328" i="5"/>
  <c r="F328" i="5"/>
  <c r="R272" i="5"/>
  <c r="G272" i="5"/>
  <c r="I272" i="5"/>
  <c r="H272" i="5"/>
  <c r="F272" i="5"/>
  <c r="G222" i="5"/>
  <c r="R222" i="5"/>
  <c r="H222" i="5"/>
  <c r="I222" i="5"/>
  <c r="R398" i="5"/>
  <c r="G398" i="5"/>
  <c r="I398" i="5"/>
  <c r="F398" i="5"/>
  <c r="H398" i="5"/>
  <c r="J398" i="5"/>
  <c r="G768" i="5"/>
  <c r="I768" i="5"/>
  <c r="R768" i="5"/>
  <c r="F727" i="5"/>
  <c r="I727" i="5"/>
  <c r="J727" i="5"/>
  <c r="G727" i="5"/>
  <c r="R695" i="5"/>
  <c r="I695" i="5"/>
  <c r="F695" i="5"/>
  <c r="H695" i="5"/>
  <c r="J695" i="5"/>
  <c r="G663" i="5"/>
  <c r="J663" i="5"/>
  <c r="I663" i="5"/>
  <c r="R663" i="5"/>
  <c r="R1731" i="5"/>
  <c r="H1731" i="5"/>
  <c r="I1747" i="5"/>
  <c r="J1747" i="5"/>
  <c r="H1747" i="5"/>
  <c r="R1747" i="5"/>
  <c r="G1747" i="5"/>
  <c r="R1021" i="5"/>
  <c r="G1021" i="5"/>
  <c r="J1117" i="5"/>
  <c r="G1117" i="5"/>
  <c r="G1253" i="5"/>
  <c r="R1253" i="5"/>
  <c r="G1645" i="5"/>
  <c r="R1645" i="5"/>
  <c r="F1645" i="5"/>
  <c r="J1645" i="5"/>
  <c r="F1813" i="5"/>
  <c r="G1813" i="5"/>
  <c r="I1861" i="5"/>
  <c r="J1861" i="5"/>
  <c r="R2425" i="5"/>
  <c r="J2425" i="5"/>
  <c r="G2433" i="5"/>
  <c r="I2433" i="5"/>
  <c r="F2433" i="5"/>
  <c r="G2349" i="5"/>
  <c r="F2349" i="5"/>
  <c r="J1292" i="5"/>
  <c r="I1292" i="5"/>
  <c r="H1708" i="5"/>
  <c r="R1708" i="5"/>
  <c r="J1708" i="5"/>
  <c r="F1780" i="5"/>
  <c r="G1780" i="5"/>
  <c r="J1812" i="5"/>
  <c r="I1812" i="5"/>
  <c r="R1812" i="5"/>
  <c r="I2380" i="5"/>
  <c r="H2380" i="5"/>
  <c r="G793" i="5"/>
  <c r="F793" i="5"/>
  <c r="H793" i="5"/>
  <c r="I793" i="5"/>
  <c r="H929" i="5"/>
  <c r="G929" i="5"/>
  <c r="I929" i="5"/>
  <c r="F929" i="5"/>
  <c r="G1537" i="5"/>
  <c r="I1537" i="5"/>
  <c r="F717" i="5"/>
  <c r="I717" i="5"/>
  <c r="G765" i="5"/>
  <c r="I765" i="5"/>
  <c r="I797" i="5"/>
  <c r="F797" i="5"/>
  <c r="F829" i="5"/>
  <c r="H877" i="5"/>
  <c r="J877" i="5"/>
  <c r="G965" i="5"/>
  <c r="F965" i="5"/>
  <c r="J1125" i="5"/>
  <c r="F1125" i="5"/>
  <c r="G1165" i="5"/>
  <c r="H1165" i="5"/>
  <c r="G1429" i="5"/>
  <c r="R1429" i="5"/>
  <c r="R29" i="5"/>
  <c r="I948" i="5"/>
  <c r="G948" i="5"/>
  <c r="F948" i="5"/>
  <c r="R948" i="5"/>
  <c r="I788" i="5"/>
  <c r="G788" i="5"/>
  <c r="G892" i="5"/>
  <c r="J892" i="5"/>
  <c r="H2105" i="5"/>
  <c r="R2105" i="5"/>
  <c r="G101" i="5"/>
  <c r="I189" i="5"/>
  <c r="H189" i="5"/>
  <c r="H261" i="5"/>
  <c r="G261" i="5"/>
  <c r="R261" i="5"/>
  <c r="G309" i="5"/>
  <c r="H309" i="5"/>
  <c r="I309" i="5"/>
  <c r="R389" i="5"/>
  <c r="G933" i="5"/>
  <c r="F933" i="5"/>
  <c r="G1061" i="5"/>
  <c r="H1061" i="5"/>
  <c r="F1061" i="5"/>
  <c r="J1061" i="5"/>
  <c r="I1093" i="5"/>
  <c r="R1093" i="5"/>
  <c r="J1093" i="5"/>
  <c r="F1341" i="5"/>
  <c r="R1341" i="5"/>
  <c r="F1300" i="5"/>
  <c r="R1300" i="5"/>
  <c r="G1300" i="5"/>
  <c r="H1300" i="5"/>
  <c r="G1713" i="5"/>
  <c r="J1713" i="5"/>
  <c r="G1753" i="5"/>
  <c r="R1753" i="5"/>
  <c r="J1753" i="5"/>
  <c r="F1753" i="5"/>
  <c r="G2081" i="5"/>
  <c r="H2081" i="5"/>
  <c r="R2081" i="5"/>
  <c r="F2081" i="5"/>
  <c r="F2153" i="5"/>
  <c r="I2153" i="5"/>
  <c r="H2153" i="5"/>
  <c r="J2153" i="5"/>
  <c r="H2217" i="5"/>
  <c r="F2217" i="5"/>
  <c r="G2217" i="5"/>
  <c r="I2217" i="5"/>
  <c r="J2329" i="5"/>
  <c r="G557" i="5"/>
  <c r="R557" i="5"/>
  <c r="I773" i="5"/>
  <c r="F773" i="5"/>
  <c r="J773" i="5"/>
  <c r="R805" i="5"/>
  <c r="I805" i="5"/>
  <c r="H909" i="5"/>
  <c r="R909" i="5"/>
  <c r="R37" i="5"/>
  <c r="H820" i="5"/>
  <c r="R820" i="5"/>
  <c r="G820" i="5"/>
  <c r="G884" i="5"/>
  <c r="J884" i="5"/>
  <c r="F1028" i="5"/>
  <c r="H1028" i="5"/>
  <c r="G1028" i="5"/>
  <c r="R2212" i="5"/>
  <c r="F2212" i="5"/>
  <c r="I2212" i="5"/>
  <c r="G2212" i="5"/>
  <c r="H2452" i="5"/>
  <c r="R2452" i="5"/>
  <c r="G109" i="5"/>
  <c r="R109" i="5"/>
  <c r="G205" i="5"/>
  <c r="R205" i="5"/>
  <c r="F205" i="5"/>
  <c r="G637" i="5"/>
  <c r="F637" i="5"/>
  <c r="J733" i="5"/>
  <c r="G733" i="5"/>
  <c r="R500" i="5"/>
  <c r="F500" i="5"/>
  <c r="I676" i="5"/>
  <c r="R676" i="5"/>
  <c r="H676" i="5"/>
  <c r="R740" i="5"/>
  <c r="H740" i="5"/>
  <c r="F740" i="5"/>
  <c r="G740" i="5"/>
  <c r="I740" i="5"/>
  <c r="R1220" i="5"/>
  <c r="I1220" i="5"/>
  <c r="H1220" i="5"/>
  <c r="J1220" i="5"/>
  <c r="R1260" i="5"/>
  <c r="H1260" i="5"/>
  <c r="J1260" i="5"/>
  <c r="G629" i="5"/>
  <c r="J629" i="5"/>
  <c r="G149" i="5"/>
  <c r="R149" i="5"/>
  <c r="G1533" i="5"/>
  <c r="R1533" i="5"/>
  <c r="G1597" i="5"/>
  <c r="J1597" i="5"/>
  <c r="G2020" i="5"/>
  <c r="F2020" i="5"/>
  <c r="H2020" i="5"/>
  <c r="J2100" i="5"/>
  <c r="H2100" i="5"/>
  <c r="F2100" i="5"/>
  <c r="J1441" i="5"/>
  <c r="H1441" i="5"/>
  <c r="G1729" i="5"/>
  <c r="F1729" i="5"/>
  <c r="J1729" i="5"/>
  <c r="R1729" i="5"/>
  <c r="G1769" i="5"/>
  <c r="R1769" i="5"/>
  <c r="I1769" i="5"/>
  <c r="G1801" i="5"/>
  <c r="I1801" i="5"/>
  <c r="F1801" i="5"/>
  <c r="H1801" i="5"/>
  <c r="G1873" i="5"/>
  <c r="J1873" i="5"/>
  <c r="F1873" i="5"/>
  <c r="H1873" i="5"/>
  <c r="G1921" i="5"/>
  <c r="F1921" i="5"/>
  <c r="H1921" i="5"/>
  <c r="I772" i="5"/>
  <c r="H772" i="5"/>
  <c r="J1244" i="5"/>
  <c r="H1244" i="5"/>
  <c r="I1244" i="5"/>
  <c r="F1244" i="5"/>
  <c r="G1244" i="5"/>
  <c r="F1324" i="5"/>
  <c r="J1324" i="5"/>
  <c r="G1324" i="5"/>
  <c r="G1697" i="5"/>
  <c r="H1697" i="5"/>
  <c r="F1697" i="5"/>
  <c r="J1391" i="5"/>
  <c r="R1391" i="5"/>
  <c r="I1391" i="5"/>
  <c r="H484" i="5"/>
  <c r="I484" i="5"/>
  <c r="G484" i="5"/>
  <c r="F484" i="5"/>
  <c r="J484" i="5"/>
  <c r="R484" i="5"/>
  <c r="R388" i="5"/>
  <c r="I388" i="5"/>
  <c r="F388" i="5"/>
  <c r="G388" i="5"/>
  <c r="H388" i="5"/>
  <c r="I340" i="5"/>
  <c r="R340" i="5"/>
  <c r="H340" i="5"/>
  <c r="J340" i="5"/>
  <c r="F340" i="5"/>
  <c r="G340" i="5"/>
  <c r="H301" i="5"/>
  <c r="R301" i="5"/>
  <c r="G301" i="5"/>
  <c r="I301" i="5"/>
  <c r="F301" i="5"/>
  <c r="H77" i="5"/>
  <c r="I77" i="5"/>
  <c r="F77" i="5"/>
  <c r="G2466" i="5"/>
  <c r="J2450" i="5"/>
  <c r="I2450" i="5"/>
  <c r="R2450" i="5"/>
  <c r="H2450" i="5"/>
  <c r="G2442" i="5"/>
  <c r="I2434" i="5"/>
  <c r="G2426" i="5"/>
  <c r="G2418" i="5"/>
  <c r="G2410" i="5"/>
  <c r="R2410" i="5"/>
  <c r="I2410" i="5"/>
  <c r="F2410" i="5"/>
  <c r="J2410" i="5"/>
  <c r="H2410" i="5"/>
  <c r="G2402" i="5"/>
  <c r="G2394" i="5"/>
  <c r="G2386" i="5"/>
  <c r="G2370" i="5"/>
  <c r="G2362" i="5"/>
  <c r="G2354" i="5"/>
  <c r="G2314" i="5"/>
  <c r="G2306" i="5"/>
  <c r="G2282" i="5"/>
  <c r="G2274" i="5"/>
  <c r="G2258" i="5"/>
  <c r="H2250" i="5"/>
  <c r="G2242" i="5"/>
  <c r="G2234" i="5"/>
  <c r="G2226" i="5"/>
  <c r="G2210" i="5"/>
  <c r="G2202" i="5"/>
  <c r="G2186" i="5"/>
  <c r="G2178" i="5"/>
  <c r="R2170" i="5"/>
  <c r="I2170" i="5"/>
  <c r="H2170" i="5"/>
  <c r="I2154" i="5"/>
  <c r="G2146" i="5"/>
  <c r="G2138" i="5"/>
  <c r="G2130" i="5"/>
  <c r="J2130" i="5"/>
  <c r="H2130" i="5"/>
  <c r="R2130" i="5"/>
  <c r="I2130" i="5"/>
  <c r="G2122" i="5"/>
  <c r="G2114" i="5"/>
  <c r="G2082" i="5"/>
  <c r="G2066" i="5"/>
  <c r="H2050" i="5"/>
  <c r="F2050" i="5"/>
  <c r="R2050" i="5"/>
  <c r="J2050" i="5"/>
  <c r="G2042" i="5"/>
  <c r="G2034" i="5"/>
  <c r="G2026" i="5"/>
  <c r="G2018" i="5"/>
  <c r="G1994" i="5"/>
  <c r="R1986" i="5"/>
  <c r="F1986" i="5"/>
  <c r="J1986" i="5"/>
  <c r="H1986" i="5"/>
  <c r="G1978" i="5"/>
  <c r="G1970" i="5"/>
  <c r="G1962" i="5"/>
  <c r="G1954" i="5"/>
  <c r="G1938" i="5"/>
  <c r="I1930" i="5"/>
  <c r="H1930" i="5"/>
  <c r="G1914" i="5"/>
  <c r="G1898" i="5"/>
  <c r="G1890" i="5"/>
  <c r="G1882" i="5"/>
  <c r="G1866" i="5"/>
  <c r="R1692" i="5"/>
  <c r="I1788" i="5"/>
  <c r="I1644" i="5"/>
  <c r="I1561" i="5"/>
  <c r="R2404" i="5"/>
  <c r="R1164" i="5"/>
  <c r="R2444" i="5"/>
  <c r="R1868" i="5"/>
  <c r="J2444" i="5"/>
  <c r="F1716" i="5"/>
  <c r="G1268" i="5"/>
  <c r="I1268" i="5"/>
  <c r="F2404" i="5"/>
  <c r="R1716" i="5"/>
  <c r="R1268" i="5"/>
  <c r="R1892" i="5"/>
  <c r="H1164" i="5"/>
  <c r="R1644" i="5"/>
  <c r="G1892" i="5"/>
  <c r="G1716" i="5"/>
  <c r="J1268" i="5"/>
  <c r="F2450" i="5"/>
  <c r="G1842" i="5"/>
  <c r="G1802" i="5"/>
  <c r="G1794" i="5"/>
  <c r="G1770" i="5"/>
  <c r="G1762" i="5"/>
  <c r="G1738" i="5"/>
  <c r="G1706" i="5"/>
  <c r="G1674" i="5"/>
  <c r="G1666" i="5"/>
  <c r="G1634" i="5"/>
  <c r="R1626" i="5"/>
  <c r="F1626" i="5"/>
  <c r="G1618" i="5"/>
  <c r="G1594" i="5"/>
  <c r="G1570" i="5"/>
  <c r="G1522" i="5"/>
  <c r="R1498" i="5"/>
  <c r="J1498" i="5"/>
  <c r="G1490" i="5"/>
  <c r="G1482" i="5"/>
  <c r="G1474" i="5"/>
  <c r="J1458" i="5"/>
  <c r="G1442" i="5"/>
  <c r="G1418" i="5"/>
  <c r="F1410" i="5"/>
  <c r="J1410" i="5"/>
  <c r="H1410" i="5"/>
  <c r="I1410" i="5"/>
  <c r="R1410" i="5"/>
  <c r="G1402" i="5"/>
  <c r="G1394" i="5"/>
  <c r="G1386" i="5"/>
  <c r="G1346" i="5"/>
  <c r="G1338" i="5"/>
  <c r="G1330" i="5"/>
  <c r="G1314" i="5"/>
  <c r="G1306" i="5"/>
  <c r="J1282" i="5"/>
  <c r="R1282" i="5"/>
  <c r="G1274" i="5"/>
  <c r="I1266" i="5"/>
  <c r="F1266" i="5"/>
  <c r="G1250" i="5"/>
  <c r="G1234" i="5"/>
  <c r="I1234" i="5"/>
  <c r="H1234" i="5"/>
  <c r="J1234" i="5"/>
  <c r="F1234" i="5"/>
  <c r="R1234" i="5"/>
  <c r="G1210" i="5"/>
  <c r="G1194" i="5"/>
  <c r="G1186" i="5"/>
  <c r="J1162" i="5"/>
  <c r="G1154" i="5"/>
  <c r="J1154" i="5"/>
  <c r="G1130" i="5"/>
  <c r="G1122" i="5"/>
  <c r="G1106" i="5"/>
  <c r="G1090" i="5"/>
  <c r="G1074" i="5"/>
  <c r="G1058" i="5"/>
  <c r="R1058" i="5"/>
  <c r="J1058" i="5"/>
  <c r="H1058" i="5"/>
  <c r="F1058" i="5"/>
  <c r="I1058" i="5"/>
  <c r="G1042" i="5"/>
  <c r="G1034" i="5"/>
  <c r="G1002" i="5"/>
  <c r="G994" i="5"/>
  <c r="G978" i="5"/>
  <c r="G954" i="5"/>
  <c r="G946" i="5"/>
  <c r="G930" i="5"/>
  <c r="R930" i="5"/>
  <c r="G922" i="5"/>
  <c r="G906" i="5"/>
  <c r="G866" i="5"/>
  <c r="R866" i="5"/>
  <c r="G858" i="5"/>
  <c r="G850" i="5"/>
  <c r="G842" i="5"/>
  <c r="G834" i="5"/>
  <c r="I826" i="5"/>
  <c r="G818" i="5"/>
  <c r="G810" i="5"/>
  <c r="G802" i="5"/>
  <c r="G794" i="5"/>
  <c r="G786" i="5"/>
  <c r="G778" i="5"/>
  <c r="G754" i="5"/>
  <c r="G746" i="5"/>
  <c r="F746" i="5"/>
  <c r="H746" i="5"/>
  <c r="I746" i="5"/>
  <c r="J746" i="5"/>
  <c r="R746" i="5"/>
  <c r="G730" i="5"/>
  <c r="G714" i="5"/>
  <c r="G706" i="5"/>
  <c r="G682" i="5"/>
  <c r="G666" i="5"/>
  <c r="G634" i="5"/>
  <c r="I618" i="5"/>
  <c r="H618" i="5"/>
  <c r="R618" i="5"/>
  <c r="F618" i="5"/>
  <c r="J618" i="5"/>
  <c r="G610" i="5"/>
  <c r="G562" i="5"/>
  <c r="G554" i="5"/>
  <c r="G546" i="5"/>
  <c r="G530" i="5"/>
  <c r="G522" i="5"/>
  <c r="G506" i="5"/>
  <c r="G482" i="5"/>
  <c r="G474" i="5"/>
  <c r="G466" i="5"/>
  <c r="G434" i="5"/>
  <c r="G426" i="5"/>
  <c r="G418" i="5"/>
  <c r="G402" i="5"/>
  <c r="H402" i="5"/>
  <c r="J402" i="5"/>
  <c r="F402" i="5"/>
  <c r="I402" i="5"/>
  <c r="G394" i="5"/>
  <c r="G378" i="5"/>
  <c r="G354" i="5"/>
  <c r="G322" i="5"/>
  <c r="G306" i="5"/>
  <c r="G290" i="5"/>
  <c r="G274" i="5"/>
  <c r="G266" i="5"/>
  <c r="G218" i="5"/>
  <c r="G210" i="5"/>
  <c r="H210" i="5"/>
  <c r="I210" i="5"/>
  <c r="F210" i="5"/>
  <c r="G202" i="5"/>
  <c r="G178" i="5"/>
  <c r="G162" i="5"/>
  <c r="G154" i="5"/>
  <c r="G146" i="5"/>
  <c r="G138" i="5"/>
  <c r="G114" i="5"/>
  <c r="G98" i="5"/>
  <c r="G90" i="5"/>
  <c r="G82" i="5"/>
  <c r="R74" i="5"/>
  <c r="F74" i="5"/>
  <c r="D2" i="4"/>
  <c r="B6" i="4"/>
  <c r="C27" i="3"/>
  <c r="S2275" i="5"/>
  <c r="S2267" i="5"/>
  <c r="S2203" i="5"/>
  <c r="S2155" i="5"/>
  <c r="S2083" i="5"/>
  <c r="S1955" i="5"/>
  <c r="S1931" i="5"/>
  <c r="S1843" i="5"/>
  <c r="S1835" i="5"/>
  <c r="S1819" i="5"/>
  <c r="S1771" i="5"/>
  <c r="S1755" i="5"/>
  <c r="S1707" i="5"/>
  <c r="S1699" i="5"/>
  <c r="S1675" i="5"/>
  <c r="S1627" i="5"/>
  <c r="S1579" i="5"/>
  <c r="S1563" i="5"/>
  <c r="S1547" i="5"/>
  <c r="S1531" i="5"/>
  <c r="S1491" i="5"/>
  <c r="S1483" i="5"/>
  <c r="S1467" i="5"/>
  <c r="S1459" i="5"/>
  <c r="S1395" i="5"/>
  <c r="S1379" i="5"/>
  <c r="S1355" i="5"/>
  <c r="S1315" i="5"/>
  <c r="S1307" i="5"/>
  <c r="S1235" i="5"/>
  <c r="S1203" i="5"/>
  <c r="S1155" i="5"/>
  <c r="S1147" i="5"/>
  <c r="S1115" i="5"/>
  <c r="S1107" i="5"/>
  <c r="S1091" i="5"/>
  <c r="S1051" i="5"/>
  <c r="S1035" i="5"/>
  <c r="S931" i="5"/>
  <c r="S923" i="5"/>
  <c r="S883" i="5"/>
  <c r="S867" i="5"/>
  <c r="S851" i="5"/>
  <c r="S811" i="5"/>
  <c r="S803" i="5"/>
  <c r="S795" i="5"/>
  <c r="G1410" i="5"/>
  <c r="H826" i="5"/>
  <c r="G618" i="5"/>
  <c r="F1331" i="5"/>
  <c r="G1331" i="5"/>
  <c r="H1331" i="5"/>
  <c r="J1331" i="5"/>
  <c r="G1299" i="5"/>
  <c r="J1299" i="5"/>
  <c r="R1299" i="5"/>
  <c r="F1299" i="5"/>
  <c r="H1267" i="5"/>
  <c r="I1267" i="5"/>
  <c r="R1267" i="5"/>
  <c r="I1235" i="5"/>
  <c r="G1235" i="5"/>
  <c r="F1235" i="5"/>
  <c r="H1235" i="5"/>
  <c r="F1203" i="5"/>
  <c r="G2431" i="5"/>
  <c r="R2431" i="5"/>
  <c r="S627" i="5"/>
  <c r="R23" i="5"/>
  <c r="I2320" i="5"/>
  <c r="R2320" i="5"/>
  <c r="S651" i="5"/>
  <c r="S371" i="5"/>
  <c r="G1608" i="5"/>
  <c r="F1608" i="5"/>
  <c r="H435" i="5"/>
  <c r="F435" i="5"/>
  <c r="I2231" i="5"/>
  <c r="G2231" i="5"/>
  <c r="J2231" i="5"/>
  <c r="H2231" i="5"/>
  <c r="H2476" i="5"/>
  <c r="F2476" i="5"/>
  <c r="S339" i="5"/>
  <c r="F1987" i="5"/>
  <c r="I1987" i="5"/>
  <c r="R1987" i="5"/>
  <c r="G2172" i="5"/>
  <c r="I2172" i="5"/>
  <c r="J1620" i="5"/>
  <c r="I1620" i="5"/>
  <c r="R1620" i="5"/>
  <c r="G1620" i="5"/>
  <c r="H1620" i="5"/>
  <c r="I1540" i="5"/>
  <c r="H1540" i="5"/>
  <c r="F1540" i="5"/>
  <c r="R1492" i="5"/>
  <c r="H1484" i="5"/>
  <c r="I1484" i="5"/>
  <c r="J1484" i="5"/>
  <c r="F1484" i="5"/>
  <c r="J1444" i="5"/>
  <c r="F1444" i="5"/>
  <c r="I1444" i="5"/>
  <c r="H1444" i="5"/>
  <c r="J1012" i="5"/>
  <c r="F1012" i="5"/>
  <c r="G1012" i="5"/>
  <c r="H1012" i="5"/>
  <c r="G580" i="5"/>
  <c r="R580" i="5"/>
  <c r="H580" i="5"/>
  <c r="F580" i="5"/>
  <c r="J580" i="5"/>
  <c r="I580" i="5"/>
  <c r="S195" i="5"/>
  <c r="H351" i="5"/>
  <c r="G351" i="5"/>
  <c r="R351" i="5"/>
  <c r="I351" i="5"/>
  <c r="J2429" i="5"/>
  <c r="I180" i="5"/>
  <c r="F2437" i="5"/>
  <c r="R1995" i="5"/>
  <c r="J1995" i="5"/>
  <c r="I1995" i="5"/>
  <c r="I2205" i="5"/>
  <c r="F2205" i="5"/>
  <c r="J2205" i="5"/>
  <c r="I2429" i="5"/>
  <c r="H2485" i="5"/>
  <c r="R2437" i="5"/>
  <c r="G2203" i="5"/>
  <c r="G180" i="5"/>
  <c r="F2485" i="5"/>
  <c r="H180" i="5"/>
  <c r="G2485" i="5"/>
  <c r="R2485" i="5"/>
  <c r="I2437" i="5"/>
  <c r="F1301" i="5"/>
  <c r="J1301" i="5"/>
  <c r="F2203" i="5"/>
  <c r="R2203" i="5"/>
  <c r="I2203" i="5"/>
  <c r="J2203" i="5"/>
  <c r="R2251" i="5"/>
  <c r="I2251" i="5"/>
  <c r="F2251" i="5"/>
  <c r="H2324" i="5"/>
  <c r="G2316" i="5"/>
  <c r="G532" i="5"/>
  <c r="G396" i="5"/>
  <c r="G2388" i="5"/>
  <c r="G2437" i="5"/>
  <c r="I2485" i="5"/>
  <c r="J1856" i="5"/>
  <c r="F2061" i="5"/>
  <c r="R2061" i="5"/>
  <c r="G1880" i="5"/>
  <c r="J4" i="5"/>
  <c r="M4" i="5"/>
  <c r="K4" i="5"/>
  <c r="C11" i="6"/>
  <c r="P4" i="5"/>
  <c r="D4" i="8"/>
  <c r="B1001" i="7"/>
  <c r="C15" i="6"/>
  <c r="C112" i="6"/>
  <c r="B3" i="6"/>
  <c r="A4" i="8"/>
  <c r="B29" i="3"/>
  <c r="B4" i="8"/>
  <c r="C12" i="6"/>
  <c r="C3" i="6"/>
  <c r="I4" i="8"/>
  <c r="C5" i="7"/>
  <c r="A1" i="6"/>
  <c r="H4" i="5"/>
  <c r="O4" i="5"/>
  <c r="B2" i="5"/>
  <c r="D3" i="6"/>
  <c r="C10" i="6"/>
  <c r="C13" i="6"/>
  <c r="A3" i="6"/>
  <c r="D5" i="7"/>
  <c r="N4" i="5"/>
  <c r="G4" i="5"/>
  <c r="A1" i="7"/>
  <c r="F4" i="5"/>
  <c r="A1" i="8"/>
  <c r="D1" i="6"/>
  <c r="B5" i="7"/>
  <c r="A80" i="2"/>
  <c r="A48" i="2"/>
  <c r="H4" i="8"/>
  <c r="F4" i="8"/>
  <c r="B3" i="5"/>
  <c r="G4" i="8"/>
  <c r="I4" i="5"/>
  <c r="C9" i="6"/>
  <c r="L4" i="5"/>
  <c r="A4" i="5"/>
  <c r="C4" i="6"/>
  <c r="I1529" i="5"/>
  <c r="H1529" i="5"/>
  <c r="I1425" i="5"/>
  <c r="R1305" i="5"/>
  <c r="I1305" i="5"/>
  <c r="J785" i="5"/>
  <c r="H785" i="5"/>
  <c r="R785" i="5"/>
  <c r="G449" i="5"/>
  <c r="F449" i="5"/>
  <c r="I425" i="5"/>
  <c r="J425" i="5"/>
  <c r="F361" i="5"/>
  <c r="H361" i="5"/>
  <c r="R297" i="5"/>
  <c r="H97" i="5"/>
  <c r="F653" i="5"/>
  <c r="G653" i="5"/>
  <c r="F1804" i="5"/>
  <c r="R1804" i="5"/>
  <c r="J2472" i="5"/>
  <c r="I2472" i="5"/>
  <c r="G2465" i="5"/>
  <c r="G2401" i="5"/>
  <c r="J2313" i="5"/>
  <c r="R2313" i="5"/>
  <c r="G2305" i="5"/>
  <c r="F2273" i="5"/>
  <c r="I2273" i="5"/>
  <c r="J2273" i="5"/>
  <c r="G2225" i="5"/>
  <c r="G2185" i="5"/>
  <c r="F1897" i="5"/>
  <c r="I1897" i="5"/>
  <c r="G1417" i="5"/>
  <c r="G1329" i="5"/>
  <c r="G1297" i="5"/>
  <c r="I1273" i="5"/>
  <c r="F1273" i="5"/>
  <c r="H1273" i="5"/>
  <c r="G1257" i="5"/>
  <c r="G1193" i="5"/>
  <c r="F1185" i="5"/>
  <c r="R1185" i="5"/>
  <c r="J1153" i="5"/>
  <c r="I1153" i="5"/>
  <c r="J1129" i="5"/>
  <c r="H1129" i="5"/>
  <c r="F1129" i="5"/>
  <c r="G953" i="5"/>
  <c r="G937" i="5"/>
  <c r="G697" i="5"/>
  <c r="I681" i="5"/>
  <c r="F681" i="5"/>
  <c r="G633" i="5"/>
  <c r="G601" i="5"/>
  <c r="I401" i="5"/>
  <c r="R401" i="5"/>
  <c r="H401" i="5"/>
  <c r="J401" i="5"/>
  <c r="F305" i="5"/>
  <c r="H273" i="5"/>
  <c r="R273" i="5"/>
  <c r="I185" i="5"/>
  <c r="H185" i="5"/>
  <c r="R185" i="5"/>
  <c r="F185" i="5"/>
  <c r="H121" i="5"/>
  <c r="S2323" i="5"/>
  <c r="S2315" i="5"/>
  <c r="S2307" i="5"/>
  <c r="S2299" i="5"/>
  <c r="S2291" i="5"/>
  <c r="S2251" i="5"/>
  <c r="S2243" i="5"/>
  <c r="S2211" i="5"/>
  <c r="S2179" i="5"/>
  <c r="S2163" i="5"/>
  <c r="S2131" i="5"/>
  <c r="S2123" i="5"/>
  <c r="S2067" i="5"/>
  <c r="S2043" i="5"/>
  <c r="S2035" i="5"/>
  <c r="S2027" i="5"/>
  <c r="S2019" i="5"/>
  <c r="S2003" i="5"/>
  <c r="S1915" i="5"/>
  <c r="S1899" i="5"/>
  <c r="S1875" i="5"/>
  <c r="S1811" i="5"/>
  <c r="S1763" i="5"/>
  <c r="S1739" i="5"/>
  <c r="S1715" i="5"/>
  <c r="S1555" i="5"/>
  <c r="S1435" i="5"/>
  <c r="S1427" i="5"/>
  <c r="S1403" i="5"/>
  <c r="S1267" i="5"/>
  <c r="S1227" i="5"/>
  <c r="S1043" i="5"/>
  <c r="S979" i="5"/>
  <c r="S875" i="5"/>
  <c r="S771" i="5"/>
  <c r="S731" i="5"/>
  <c r="S443" i="5"/>
  <c r="S419" i="5"/>
  <c r="S403" i="5"/>
  <c r="S395" i="5"/>
  <c r="S331" i="5"/>
  <c r="S315" i="5"/>
  <c r="S283" i="5"/>
  <c r="S187" i="5"/>
  <c r="H2431" i="5"/>
  <c r="S2099" i="5"/>
  <c r="S1971" i="5"/>
  <c r="J2033" i="5"/>
  <c r="I2313" i="5"/>
  <c r="I2063" i="5"/>
  <c r="G2192" i="5"/>
  <c r="R2192" i="5"/>
  <c r="H2192" i="5"/>
  <c r="J2192" i="5"/>
  <c r="I2192" i="5"/>
  <c r="I2136" i="5"/>
  <c r="J2136" i="5"/>
  <c r="S1411" i="5"/>
  <c r="R2257" i="5"/>
  <c r="R2324" i="5"/>
  <c r="S1387" i="5"/>
  <c r="S955" i="5"/>
  <c r="G401" i="5"/>
  <c r="G76" i="5"/>
  <c r="R48" i="5"/>
  <c r="F121" i="5"/>
  <c r="I121" i="5"/>
  <c r="J2324" i="5"/>
  <c r="I2257" i="5"/>
  <c r="R305" i="5"/>
  <c r="S915" i="5"/>
  <c r="J2431" i="5"/>
  <c r="R1273" i="5"/>
  <c r="G2313" i="5"/>
  <c r="F401" i="5"/>
  <c r="F745" i="5"/>
  <c r="S1163" i="5"/>
  <c r="S203" i="5"/>
  <c r="G273" i="5"/>
  <c r="R681" i="5"/>
  <c r="R121" i="5"/>
  <c r="S1803" i="5"/>
  <c r="S1171" i="5"/>
  <c r="S1179" i="5"/>
  <c r="S987" i="5"/>
  <c r="H74" i="5"/>
  <c r="R2273" i="5"/>
  <c r="G1129" i="5"/>
  <c r="F2313" i="5"/>
  <c r="F2192" i="5"/>
  <c r="S1291" i="5"/>
  <c r="G856" i="5"/>
  <c r="F856" i="5"/>
  <c r="H76" i="5"/>
  <c r="F76" i="5"/>
  <c r="J1311" i="5"/>
  <c r="G2257" i="5"/>
  <c r="S1659" i="5"/>
  <c r="S1595" i="5"/>
  <c r="G1273" i="5"/>
  <c r="H2313" i="5"/>
  <c r="G1153" i="5"/>
  <c r="S1939" i="5"/>
  <c r="G2113" i="5"/>
  <c r="R76" i="5"/>
  <c r="S1859" i="5"/>
  <c r="I305" i="5"/>
  <c r="H82" i="5"/>
  <c r="S1123" i="5"/>
  <c r="I74" i="5"/>
  <c r="J1273" i="5"/>
  <c r="F2257" i="5"/>
  <c r="S2235" i="5"/>
  <c r="S1995" i="5"/>
  <c r="G1064" i="5"/>
  <c r="I1064" i="5"/>
  <c r="I1379" i="5"/>
  <c r="J1379" i="5"/>
  <c r="J1728" i="5"/>
  <c r="F2431" i="5"/>
  <c r="H305" i="5"/>
  <c r="G681" i="5"/>
  <c r="F273" i="5"/>
  <c r="G305" i="5"/>
  <c r="H681" i="5"/>
  <c r="G74" i="5"/>
  <c r="H2273" i="5"/>
  <c r="G1401" i="5"/>
  <c r="J1227" i="5"/>
  <c r="F1227" i="5"/>
  <c r="F2248" i="5"/>
  <c r="I2248" i="5"/>
  <c r="G1523" i="5"/>
  <c r="I1523" i="5"/>
  <c r="G2288" i="5"/>
  <c r="R2256" i="5"/>
  <c r="F2256" i="5"/>
  <c r="G2176" i="5"/>
  <c r="G2112" i="5"/>
  <c r="H1136" i="5"/>
  <c r="R1131" i="5"/>
  <c r="H123" i="5"/>
  <c r="I1131" i="5"/>
  <c r="G2389" i="5"/>
  <c r="R1675" i="5"/>
  <c r="H1675" i="5"/>
  <c r="F1885" i="5"/>
  <c r="R1885" i="5"/>
  <c r="R123" i="5"/>
  <c r="I1925" i="5"/>
  <c r="H1925" i="5"/>
  <c r="I1781" i="5"/>
  <c r="R1866" i="5"/>
  <c r="F1866" i="5"/>
  <c r="G1360" i="5"/>
  <c r="G1280" i="5"/>
  <c r="S2314" i="5"/>
  <c r="J2251" i="5"/>
  <c r="H2251" i="5"/>
  <c r="I2442" i="5"/>
  <c r="G2450" i="5"/>
  <c r="G1453" i="5"/>
  <c r="G1754" i="5"/>
  <c r="H1348" i="5"/>
  <c r="R1996" i="5"/>
  <c r="G1996" i="5"/>
  <c r="G141" i="5"/>
  <c r="G1373" i="5"/>
  <c r="J1404" i="5"/>
  <c r="J1769" i="5"/>
  <c r="G973" i="5"/>
  <c r="J1261" i="5"/>
  <c r="I2298" i="5"/>
  <c r="H1748" i="5"/>
  <c r="J917" i="5"/>
  <c r="J669" i="5"/>
  <c r="H836" i="5"/>
  <c r="R2116" i="5"/>
  <c r="J2298" i="5"/>
  <c r="G220" i="5"/>
  <c r="I2414" i="5"/>
  <c r="G2414" i="5"/>
  <c r="H2414" i="5"/>
  <c r="F2414" i="5"/>
  <c r="J2414" i="5"/>
  <c r="R2414" i="5"/>
  <c r="I2214" i="5"/>
  <c r="G2214" i="5"/>
  <c r="R2214" i="5"/>
  <c r="J2214" i="5"/>
  <c r="H2214" i="5"/>
  <c r="F2214" i="5"/>
  <c r="G1678" i="5"/>
  <c r="I1678" i="5"/>
  <c r="H1678" i="5"/>
  <c r="F1678" i="5"/>
  <c r="I1670" i="5"/>
  <c r="F1670" i="5"/>
  <c r="J1670" i="5"/>
  <c r="R1670" i="5"/>
  <c r="H1670" i="5"/>
  <c r="G1670" i="5"/>
  <c r="F1348" i="5"/>
  <c r="H1996" i="5"/>
  <c r="R220" i="5"/>
  <c r="G1748" i="5"/>
  <c r="J1780" i="5"/>
  <c r="R1780" i="5"/>
  <c r="G1261" i="5"/>
  <c r="J973" i="5"/>
  <c r="H2298" i="5"/>
  <c r="J1996" i="5"/>
  <c r="F141" i="5"/>
  <c r="G1541" i="5"/>
  <c r="G1961" i="5"/>
  <c r="H973" i="5"/>
  <c r="F2298" i="5"/>
  <c r="I1348" i="5"/>
  <c r="H597" i="5"/>
  <c r="H1239" i="5"/>
  <c r="R1464" i="5"/>
  <c r="R1187" i="5"/>
  <c r="I934" i="5"/>
  <c r="I483" i="5"/>
  <c r="I602" i="5"/>
  <c r="H1500" i="5"/>
  <c r="R1242" i="5"/>
  <c r="H1624" i="5"/>
  <c r="G1624" i="5"/>
  <c r="I1239" i="5"/>
  <c r="F1544" i="5"/>
  <c r="R771" i="5"/>
  <c r="F771" i="5"/>
  <c r="H771" i="5"/>
  <c r="G771" i="5"/>
  <c r="J771" i="5"/>
  <c r="J1187" i="5"/>
  <c r="I1187" i="5"/>
  <c r="G1050" i="5"/>
  <c r="F1239" i="5"/>
  <c r="G1544" i="5"/>
  <c r="G1406" i="5"/>
  <c r="G1239" i="5"/>
  <c r="G1187" i="5"/>
  <c r="G602" i="5"/>
  <c r="R1500" i="5"/>
  <c r="G1464" i="5"/>
  <c r="H326" i="5"/>
  <c r="F934" i="5"/>
  <c r="G483" i="5"/>
  <c r="F2366" i="5"/>
  <c r="I326" i="5"/>
  <c r="I1624" i="5"/>
  <c r="F326" i="5"/>
  <c r="F1187" i="5"/>
  <c r="G2470" i="5"/>
  <c r="G2454" i="5"/>
  <c r="G2294" i="5"/>
  <c r="G2278" i="5"/>
  <c r="G2270" i="5"/>
  <c r="H2262" i="5"/>
  <c r="J2262" i="5"/>
  <c r="F2262" i="5"/>
  <c r="R2262" i="5"/>
  <c r="G2166" i="5"/>
  <c r="R2158" i="5"/>
  <c r="F2158" i="5"/>
  <c r="H2158" i="5"/>
  <c r="J2158" i="5"/>
  <c r="I2158" i="5"/>
  <c r="R2118" i="5"/>
  <c r="I2118" i="5"/>
  <c r="H2118" i="5"/>
  <c r="F2118" i="5"/>
  <c r="J2110" i="5"/>
  <c r="F2110" i="5"/>
  <c r="H2110" i="5"/>
  <c r="G2070" i="5"/>
  <c r="G1982" i="5"/>
  <c r="G1918" i="5"/>
  <c r="G1838" i="5"/>
  <c r="G1822" i="5"/>
  <c r="G1814" i="5"/>
  <c r="G1782" i="5"/>
  <c r="G1758" i="5"/>
  <c r="G1734" i="5"/>
  <c r="G1718" i="5"/>
  <c r="F1326" i="5"/>
  <c r="H1326" i="5"/>
  <c r="J1326" i="5"/>
  <c r="G1310" i="5"/>
  <c r="G1190" i="5"/>
  <c r="R1763" i="5"/>
  <c r="J1763" i="5"/>
  <c r="I1763" i="5"/>
  <c r="J1544" i="5"/>
  <c r="R934" i="5"/>
  <c r="H2302" i="5"/>
  <c r="F483" i="5"/>
  <c r="J1960" i="5"/>
  <c r="J1006" i="5"/>
  <c r="J1464" i="5"/>
  <c r="R326" i="5"/>
  <c r="R1624" i="5"/>
  <c r="I1544" i="5"/>
  <c r="J934" i="5"/>
  <c r="H483" i="5"/>
  <c r="F1464" i="5"/>
  <c r="R1006" i="5"/>
  <c r="F1624" i="5"/>
  <c r="J1239" i="5"/>
  <c r="H1464" i="5"/>
  <c r="J2366" i="5"/>
  <c r="J1500" i="5"/>
  <c r="G326" i="5"/>
  <c r="G2086" i="5"/>
  <c r="G198" i="5"/>
  <c r="G1006" i="5"/>
  <c r="G1086" i="5"/>
  <c r="G654" i="5"/>
  <c r="G510" i="5"/>
  <c r="G838" i="5"/>
  <c r="G646" i="5"/>
  <c r="G974" i="5"/>
  <c r="G534" i="5"/>
  <c r="D6" i="6"/>
  <c r="D5" i="6"/>
  <c r="R14" i="5"/>
  <c r="G2338" i="5"/>
  <c r="R2338" i="5"/>
  <c r="R172" i="5"/>
  <c r="I172" i="5"/>
  <c r="G756" i="5"/>
  <c r="I1900" i="5"/>
  <c r="F1900" i="5"/>
  <c r="I1133" i="5"/>
  <c r="I1277" i="5"/>
  <c r="H1277" i="5"/>
  <c r="F1357" i="5"/>
  <c r="R1357" i="5"/>
  <c r="J1156" i="5"/>
  <c r="H1156" i="5"/>
  <c r="F1156" i="5"/>
  <c r="H1284" i="5"/>
  <c r="F1284" i="5"/>
  <c r="G1284" i="5"/>
  <c r="R1284" i="5"/>
  <c r="J1284" i="5"/>
  <c r="I2028" i="5"/>
  <c r="G2028" i="5"/>
  <c r="J2028" i="5"/>
  <c r="R2001" i="5"/>
  <c r="G2001" i="5"/>
  <c r="J2001" i="5"/>
  <c r="F2001" i="5"/>
  <c r="F2065" i="5"/>
  <c r="I2065" i="5"/>
  <c r="H2065" i="5"/>
  <c r="H2481" i="5"/>
  <c r="G2481" i="5"/>
  <c r="J2481" i="5"/>
  <c r="I2481" i="5"/>
  <c r="G564" i="5"/>
  <c r="R564" i="5"/>
  <c r="J620" i="5"/>
  <c r="F620" i="5"/>
  <c r="I780" i="5"/>
  <c r="G780" i="5"/>
  <c r="F1889" i="5"/>
  <c r="I1889" i="5"/>
  <c r="G1889" i="5"/>
  <c r="H1889" i="5"/>
  <c r="J1889" i="5"/>
  <c r="H1953" i="5"/>
  <c r="I1953" i="5"/>
  <c r="I564" i="5"/>
  <c r="H620" i="5"/>
  <c r="R1829" i="5"/>
  <c r="H517" i="5"/>
  <c r="R708" i="5"/>
  <c r="H2001" i="5"/>
  <c r="R1505" i="5"/>
  <c r="H2236" i="5"/>
  <c r="I381" i="5"/>
  <c r="F381" i="5"/>
  <c r="G381" i="5"/>
  <c r="G589" i="5"/>
  <c r="I589" i="5"/>
  <c r="R589" i="5"/>
  <c r="H733" i="5"/>
  <c r="I733" i="5"/>
  <c r="J901" i="5"/>
  <c r="I1021" i="5"/>
  <c r="R15" i="5"/>
  <c r="I1084" i="5"/>
  <c r="H1084" i="5"/>
  <c r="J1084" i="5"/>
  <c r="F1084" i="5"/>
  <c r="G1084" i="5"/>
  <c r="I1940" i="5"/>
  <c r="G1940" i="5"/>
  <c r="R1940" i="5"/>
  <c r="G2380" i="5"/>
  <c r="J2380" i="5"/>
  <c r="R2380" i="5"/>
  <c r="F2380" i="5"/>
  <c r="J2428" i="5"/>
  <c r="I2428" i="5"/>
  <c r="H2428" i="5"/>
  <c r="F2428" i="5"/>
  <c r="R2428" i="5"/>
  <c r="J1929" i="5"/>
  <c r="F1929" i="5"/>
  <c r="R1929" i="5"/>
  <c r="I1929" i="5"/>
  <c r="I2409" i="5"/>
  <c r="J2409" i="5"/>
  <c r="F2409" i="5"/>
  <c r="H2409" i="5"/>
  <c r="G2409" i="5"/>
  <c r="F2338" i="5"/>
  <c r="F564" i="5"/>
  <c r="H172" i="5"/>
  <c r="R1900" i="5"/>
  <c r="G620" i="5"/>
  <c r="G1829" i="5"/>
  <c r="I517" i="5"/>
  <c r="J1796" i="5"/>
  <c r="R1889" i="5"/>
  <c r="I2001" i="5"/>
  <c r="H837" i="5"/>
  <c r="F909" i="5"/>
  <c r="J909" i="5"/>
  <c r="I933" i="5"/>
  <c r="H965" i="5"/>
  <c r="R965" i="5"/>
  <c r="H2373" i="5"/>
  <c r="G796" i="5"/>
  <c r="F796" i="5"/>
  <c r="R796" i="5"/>
  <c r="G1076" i="5"/>
  <c r="R1076" i="5"/>
  <c r="F1076" i="5"/>
  <c r="J1860" i="5"/>
  <c r="G1860" i="5"/>
  <c r="F1860" i="5"/>
  <c r="J1737" i="5"/>
  <c r="G1737" i="5"/>
  <c r="I1737" i="5"/>
  <c r="I2417" i="5"/>
  <c r="F2417" i="5"/>
  <c r="J2417" i="5"/>
  <c r="H2338" i="5"/>
  <c r="F973" i="5"/>
  <c r="J2338" i="5"/>
  <c r="J564" i="5"/>
  <c r="G2065" i="5"/>
  <c r="I1156" i="5"/>
  <c r="F2220" i="5"/>
  <c r="R2220" i="5"/>
  <c r="I549" i="5"/>
  <c r="J2237" i="5"/>
  <c r="H2237" i="5"/>
  <c r="G2237" i="5"/>
  <c r="I2237" i="5"/>
  <c r="J2317" i="5"/>
  <c r="H732" i="5"/>
  <c r="R732" i="5"/>
  <c r="J732" i="5"/>
  <c r="F732" i="5"/>
  <c r="I732" i="5"/>
  <c r="I804" i="5"/>
  <c r="R804" i="5"/>
  <c r="I940" i="5"/>
  <c r="R940" i="5"/>
  <c r="H940" i="5"/>
  <c r="J940" i="5"/>
  <c r="G1836" i="5"/>
  <c r="J1836" i="5"/>
  <c r="H1836" i="5"/>
  <c r="I1836" i="5"/>
  <c r="F1836" i="5"/>
  <c r="G1841" i="5"/>
  <c r="J1841" i="5"/>
  <c r="R1841" i="5"/>
  <c r="I1841" i="5"/>
  <c r="H2329" i="5"/>
  <c r="G2329" i="5"/>
  <c r="F2329" i="5"/>
  <c r="I2329" i="5"/>
  <c r="H2361" i="5"/>
  <c r="R2361" i="5"/>
  <c r="G2361" i="5"/>
  <c r="G1972" i="5"/>
  <c r="I1972" i="5"/>
  <c r="F517" i="5"/>
  <c r="G517" i="5"/>
  <c r="R517" i="5"/>
  <c r="I1717" i="5"/>
  <c r="I1829" i="5"/>
  <c r="J1829" i="5"/>
  <c r="F1829" i="5"/>
  <c r="G708" i="5"/>
  <c r="H708" i="5"/>
  <c r="J708" i="5"/>
  <c r="F708" i="5"/>
  <c r="F828" i="5"/>
  <c r="J828" i="5"/>
  <c r="G828" i="5"/>
  <c r="I892" i="5"/>
  <c r="R892" i="5"/>
  <c r="H892" i="5"/>
  <c r="I1628" i="5"/>
  <c r="H1628" i="5"/>
  <c r="G1628" i="5"/>
  <c r="F1628" i="5"/>
  <c r="R1628" i="5"/>
  <c r="H1756" i="5"/>
  <c r="F1756" i="5"/>
  <c r="J1756" i="5"/>
  <c r="R1756" i="5"/>
  <c r="I1796" i="5"/>
  <c r="R1796" i="5"/>
  <c r="G1796" i="5"/>
  <c r="J2236" i="5"/>
  <c r="F2236" i="5"/>
  <c r="I2236" i="5"/>
  <c r="F1505" i="5"/>
  <c r="I1505" i="5"/>
  <c r="G1505" i="5"/>
  <c r="J1505" i="5"/>
  <c r="H1553" i="5"/>
  <c r="R1553" i="5"/>
  <c r="F1553" i="5"/>
  <c r="I1553" i="5"/>
  <c r="H2161" i="5"/>
  <c r="J2161" i="5"/>
  <c r="G2161" i="5"/>
  <c r="I2161" i="5"/>
  <c r="H1972" i="5"/>
  <c r="G1717" i="5"/>
  <c r="R1953" i="5"/>
  <c r="H828" i="5"/>
  <c r="I708" i="5"/>
  <c r="I1597" i="5"/>
  <c r="G1276" i="5"/>
  <c r="G2425" i="5"/>
  <c r="H2425" i="5"/>
  <c r="I2425" i="5"/>
  <c r="I201" i="5"/>
  <c r="G201" i="5"/>
  <c r="R201" i="5"/>
  <c r="H201" i="5"/>
  <c r="I1049" i="5"/>
  <c r="F1049" i="5"/>
  <c r="R1049" i="5"/>
  <c r="J1049" i="5"/>
  <c r="R1441" i="5"/>
  <c r="F1441" i="5"/>
  <c r="I1441" i="5"/>
  <c r="G1441" i="5"/>
  <c r="G1513" i="5"/>
  <c r="F1513" i="5"/>
  <c r="I1513" i="5"/>
  <c r="J1513" i="5"/>
  <c r="G1617" i="5"/>
  <c r="H1617" i="5"/>
  <c r="R1617" i="5"/>
  <c r="I1713" i="5"/>
  <c r="H1713" i="5"/>
  <c r="G1817" i="5"/>
  <c r="J1817" i="5"/>
  <c r="I1817" i="5"/>
  <c r="R1817" i="5"/>
  <c r="I2097" i="5"/>
  <c r="G2097" i="5"/>
  <c r="F2097" i="5"/>
  <c r="I973" i="5"/>
  <c r="R780" i="5"/>
  <c r="R1972" i="5"/>
  <c r="F756" i="5"/>
  <c r="F1277" i="5"/>
  <c r="J1133" i="5"/>
  <c r="R1101" i="5"/>
  <c r="R1717" i="5"/>
  <c r="F892" i="5"/>
  <c r="F1953" i="5"/>
  <c r="J1553" i="5"/>
  <c r="R2161" i="5"/>
  <c r="G1156" i="5"/>
  <c r="I1276" i="5"/>
  <c r="F1796" i="5"/>
  <c r="R2236" i="5"/>
  <c r="G1732" i="5"/>
  <c r="H1732" i="5"/>
  <c r="G1900" i="5"/>
  <c r="G133" i="5"/>
  <c r="G1173" i="5"/>
  <c r="R1173" i="5"/>
  <c r="G1277" i="5"/>
  <c r="I1317" i="5"/>
  <c r="F1317" i="5"/>
  <c r="G1357" i="5"/>
  <c r="J1501" i="5"/>
  <c r="H1212" i="5"/>
  <c r="R1212" i="5"/>
  <c r="G1212" i="5"/>
  <c r="F1236" i="5"/>
  <c r="G1236" i="5"/>
  <c r="R1236" i="5"/>
  <c r="J1236" i="5"/>
  <c r="J1396" i="5"/>
  <c r="H1396" i="5"/>
  <c r="I1396" i="5"/>
  <c r="F1396" i="5"/>
  <c r="H2068" i="5"/>
  <c r="G2068" i="5"/>
  <c r="J2068" i="5"/>
  <c r="G2452" i="5"/>
  <c r="I2452" i="5"/>
  <c r="J2452" i="5"/>
  <c r="H2484" i="5"/>
  <c r="I2484" i="5"/>
  <c r="F2484" i="5"/>
  <c r="R2484" i="5"/>
  <c r="I233" i="5"/>
  <c r="R233" i="5"/>
  <c r="F233" i="5"/>
  <c r="F769" i="5"/>
  <c r="J769" i="5"/>
  <c r="G769" i="5"/>
  <c r="R769" i="5"/>
  <c r="H769" i="5"/>
  <c r="G905" i="5"/>
  <c r="J905" i="5"/>
  <c r="I905" i="5"/>
  <c r="H905" i="5"/>
  <c r="G1121" i="5"/>
  <c r="F1121" i="5"/>
  <c r="J1121" i="5"/>
  <c r="H1121" i="5"/>
  <c r="R1121" i="5"/>
  <c r="R1209" i="5"/>
  <c r="J1209" i="5"/>
  <c r="I1209" i="5"/>
  <c r="H1209" i="5"/>
  <c r="R1785" i="5"/>
  <c r="J1785" i="5"/>
  <c r="G1785" i="5"/>
  <c r="H1785" i="5"/>
  <c r="R2156" i="5"/>
  <c r="J1069" i="5"/>
  <c r="I101" i="5"/>
  <c r="I1533" i="5"/>
  <c r="R629" i="5"/>
  <c r="R2349" i="5"/>
  <c r="R541" i="5"/>
  <c r="H349" i="5"/>
  <c r="H1204" i="5"/>
  <c r="G1204" i="5"/>
  <c r="G189" i="5"/>
  <c r="F1268" i="5"/>
  <c r="R1324" i="5"/>
  <c r="G700" i="5"/>
  <c r="I1260" i="5"/>
  <c r="G125" i="5"/>
  <c r="G588" i="5"/>
  <c r="R1228" i="5"/>
  <c r="F1228" i="5"/>
  <c r="R1204" i="5"/>
  <c r="J1788" i="5"/>
  <c r="J1852" i="5"/>
  <c r="I1969" i="5"/>
  <c r="R1969" i="5"/>
  <c r="H1969" i="5"/>
  <c r="G2153" i="5"/>
  <c r="G684" i="5"/>
  <c r="J684" i="5"/>
  <c r="H1369" i="5"/>
  <c r="F1369" i="5"/>
  <c r="H1308" i="5"/>
  <c r="J1308" i="5"/>
  <c r="F1308" i="5"/>
  <c r="J588" i="5"/>
  <c r="R1252" i="5"/>
  <c r="H1252" i="5"/>
  <c r="J2460" i="5"/>
  <c r="I2460" i="5"/>
  <c r="G1379" i="5"/>
  <c r="H1379" i="5"/>
  <c r="I510" i="5"/>
  <c r="R2240" i="5"/>
  <c r="I2240" i="5"/>
  <c r="H2240" i="5"/>
  <c r="J2240" i="5"/>
  <c r="J2196" i="5"/>
  <c r="H2196" i="5"/>
  <c r="J1749" i="5"/>
  <c r="I1749" i="5"/>
  <c r="F1749" i="5"/>
  <c r="F2240" i="5"/>
  <c r="G2170" i="5"/>
  <c r="J2170" i="5"/>
  <c r="F2170" i="5"/>
  <c r="G1184" i="5"/>
  <c r="R1184" i="5"/>
  <c r="G1639" i="5"/>
  <c r="G1615" i="5"/>
  <c r="G1975" i="5"/>
  <c r="G2406" i="5"/>
  <c r="I2355" i="5"/>
  <c r="H2355" i="5"/>
  <c r="J2355" i="5"/>
  <c r="R1611" i="5"/>
  <c r="H1611" i="5"/>
  <c r="I1611" i="5"/>
  <c r="J1611" i="5"/>
  <c r="F1611" i="5"/>
  <c r="I1950" i="5"/>
  <c r="I2324" i="5"/>
  <c r="G2250" i="5"/>
  <c r="I2476" i="5"/>
  <c r="J2476" i="5"/>
  <c r="G2476" i="5"/>
  <c r="R2476" i="5"/>
  <c r="G2324" i="5"/>
  <c r="H2447" i="5"/>
  <c r="R2447" i="5"/>
  <c r="G2447" i="5"/>
  <c r="I2447" i="5"/>
  <c r="F2447" i="5"/>
  <c r="J2447" i="5"/>
  <c r="G514" i="5"/>
  <c r="R514" i="5"/>
  <c r="J514" i="5"/>
  <c r="H514" i="5"/>
  <c r="I514" i="5"/>
  <c r="F514" i="5"/>
  <c r="F658" i="5"/>
  <c r="R658" i="5"/>
  <c r="I658" i="5"/>
  <c r="H658" i="5"/>
  <c r="J658" i="5"/>
  <c r="F1154" i="5"/>
  <c r="R1154" i="5"/>
  <c r="I1154" i="5"/>
  <c r="H1154" i="5"/>
  <c r="F1282" i="5"/>
  <c r="H1282" i="5"/>
  <c r="I1282" i="5"/>
  <c r="I1778" i="5"/>
  <c r="J1778" i="5"/>
  <c r="R1778" i="5"/>
  <c r="F1778" i="5"/>
  <c r="H1778" i="5"/>
  <c r="I2050" i="5"/>
  <c r="R762" i="5"/>
  <c r="I762" i="5"/>
  <c r="J762" i="5"/>
  <c r="H762" i="5"/>
  <c r="F762" i="5"/>
  <c r="G762" i="5"/>
  <c r="R1506" i="5"/>
  <c r="H1506" i="5"/>
  <c r="F1506" i="5"/>
  <c r="I1506" i="5"/>
  <c r="G1506" i="5"/>
  <c r="J1506" i="5"/>
  <c r="J1906" i="5"/>
  <c r="F1906" i="5"/>
  <c r="I1906" i="5"/>
  <c r="R1906" i="5"/>
  <c r="H1906" i="5"/>
  <c r="G1906" i="5"/>
  <c r="R226" i="5"/>
  <c r="I226" i="5"/>
  <c r="H226" i="5"/>
  <c r="F226" i="5"/>
  <c r="G690" i="5"/>
  <c r="F690" i="5"/>
  <c r="J690" i="5"/>
  <c r="R690" i="5"/>
  <c r="H690" i="5"/>
  <c r="I690" i="5"/>
  <c r="F1082" i="5"/>
  <c r="I1082" i="5"/>
  <c r="J1082" i="5"/>
  <c r="R1082" i="5"/>
  <c r="H1082" i="5"/>
  <c r="R1162" i="5"/>
  <c r="F1162" i="5"/>
  <c r="I1162" i="5"/>
  <c r="F1426" i="5"/>
  <c r="J1426" i="5"/>
  <c r="R1426" i="5"/>
  <c r="H1426" i="5"/>
  <c r="I1426" i="5"/>
  <c r="J2074" i="5"/>
  <c r="I2074" i="5"/>
  <c r="R2074" i="5"/>
  <c r="F2074" i="5"/>
  <c r="H2074" i="5"/>
  <c r="R2154" i="5"/>
  <c r="J2154" i="5"/>
  <c r="F2154" i="5"/>
  <c r="J826" i="5"/>
  <c r="F826" i="5"/>
  <c r="H1626" i="5"/>
  <c r="I1626" i="5"/>
  <c r="J1818" i="5"/>
  <c r="I1818" i="5"/>
  <c r="R1818" i="5"/>
  <c r="F1818" i="5"/>
  <c r="H1818" i="5"/>
  <c r="G1930" i="5"/>
  <c r="J1930" i="5"/>
  <c r="F1930" i="5"/>
  <c r="R826" i="5"/>
  <c r="H1162" i="5"/>
  <c r="J1626" i="5"/>
  <c r="F298" i="5"/>
  <c r="H298" i="5"/>
  <c r="I298" i="5"/>
  <c r="R298" i="5"/>
  <c r="H1018" i="5"/>
  <c r="I1018" i="5"/>
  <c r="R1018" i="5"/>
  <c r="J1018" i="5"/>
  <c r="F1018" i="5"/>
  <c r="I1098" i="5"/>
  <c r="J1098" i="5"/>
  <c r="F1098" i="5"/>
  <c r="R1098" i="5"/>
  <c r="H1098" i="5"/>
  <c r="R1226" i="5"/>
  <c r="F1226" i="5"/>
  <c r="H1226" i="5"/>
  <c r="J1226" i="5"/>
  <c r="G1226" i="5"/>
  <c r="I1226" i="5"/>
  <c r="H1458" i="5"/>
  <c r="F1458" i="5"/>
  <c r="R1458" i="5"/>
  <c r="I1458" i="5"/>
  <c r="G1458" i="5"/>
  <c r="J2090" i="5"/>
  <c r="H2090" i="5"/>
  <c r="I2090" i="5"/>
  <c r="F2090" i="5"/>
  <c r="R2090" i="5"/>
  <c r="F2162" i="5"/>
  <c r="J2162" i="5"/>
  <c r="H2162" i="5"/>
  <c r="I2162" i="5"/>
  <c r="R2162" i="5"/>
  <c r="R26" i="5"/>
  <c r="F722" i="5"/>
  <c r="R722" i="5"/>
  <c r="J722" i="5"/>
  <c r="H722" i="5"/>
  <c r="I722" i="5"/>
  <c r="I866" i="5"/>
  <c r="H866" i="5"/>
  <c r="F866" i="5"/>
  <c r="J866" i="5"/>
  <c r="J1378" i="5"/>
  <c r="H1378" i="5"/>
  <c r="F1378" i="5"/>
  <c r="R1378" i="5"/>
  <c r="I1378" i="5"/>
  <c r="G1826" i="5"/>
  <c r="I1826" i="5"/>
  <c r="H1826" i="5"/>
  <c r="J1826" i="5"/>
  <c r="F1826" i="5"/>
  <c r="R1826" i="5"/>
  <c r="I1986" i="5"/>
  <c r="G1986" i="5"/>
  <c r="H2154" i="5"/>
  <c r="G330" i="5"/>
  <c r="F330" i="5"/>
  <c r="I330" i="5"/>
  <c r="H330" i="5"/>
  <c r="R330" i="5"/>
  <c r="G1146" i="5"/>
  <c r="J1146" i="5"/>
  <c r="R1146" i="5"/>
  <c r="I1146" i="5"/>
  <c r="F1146" i="5"/>
  <c r="H1146" i="5"/>
  <c r="G1258" i="5"/>
  <c r="R1258" i="5"/>
  <c r="I1258" i="5"/>
  <c r="F1258" i="5"/>
  <c r="H1258" i="5"/>
  <c r="J1258" i="5"/>
  <c r="H2194" i="5"/>
  <c r="I2194" i="5"/>
  <c r="F2194" i="5"/>
  <c r="R2194" i="5"/>
  <c r="J2194" i="5"/>
  <c r="F2324" i="5"/>
  <c r="G826" i="5"/>
  <c r="G1722" i="5"/>
  <c r="H1722" i="5"/>
  <c r="J1722" i="5"/>
  <c r="I1722" i="5"/>
  <c r="R1722" i="5"/>
  <c r="F1722" i="5"/>
  <c r="R1874" i="5"/>
  <c r="I1874" i="5"/>
  <c r="F1874" i="5"/>
  <c r="J1874" i="5"/>
  <c r="H1874" i="5"/>
  <c r="I2106" i="5"/>
  <c r="H2106" i="5"/>
  <c r="R2106" i="5"/>
  <c r="J2106" i="5"/>
  <c r="F2106" i="5"/>
  <c r="I1948" i="5"/>
  <c r="R1948" i="5"/>
  <c r="H1948" i="5"/>
  <c r="F1948" i="5"/>
  <c r="G1948" i="5"/>
  <c r="J1948" i="5"/>
  <c r="F122" i="5"/>
  <c r="G122" i="5"/>
  <c r="I122" i="5"/>
  <c r="H122" i="5"/>
  <c r="R122" i="5"/>
  <c r="H282" i="5"/>
  <c r="I282" i="5"/>
  <c r="R282" i="5"/>
  <c r="F282" i="5"/>
  <c r="J282" i="5"/>
  <c r="H314" i="5"/>
  <c r="R314" i="5"/>
  <c r="I314" i="5"/>
  <c r="F314" i="5"/>
  <c r="I506" i="5"/>
  <c r="R506" i="5"/>
  <c r="J506" i="5"/>
  <c r="F506" i="5"/>
  <c r="H506" i="5"/>
  <c r="I570" i="5"/>
  <c r="J570" i="5"/>
  <c r="R570" i="5"/>
  <c r="G570" i="5"/>
  <c r="H570" i="5"/>
  <c r="F570" i="5"/>
  <c r="F626" i="5"/>
  <c r="I626" i="5"/>
  <c r="J626" i="5"/>
  <c r="H626" i="5"/>
  <c r="R626" i="5"/>
  <c r="J882" i="5"/>
  <c r="R882" i="5"/>
  <c r="F882" i="5"/>
  <c r="I882" i="5"/>
  <c r="H882" i="5"/>
  <c r="R962" i="5"/>
  <c r="J962" i="5"/>
  <c r="H962" i="5"/>
  <c r="I962" i="5"/>
  <c r="F962" i="5"/>
  <c r="J1026" i="5"/>
  <c r="R1026" i="5"/>
  <c r="H1026" i="5"/>
  <c r="F1026" i="5"/>
  <c r="I1026" i="5"/>
  <c r="J1114" i="5"/>
  <c r="R1114" i="5"/>
  <c r="H1114" i="5"/>
  <c r="G1114" i="5"/>
  <c r="I1114" i="5"/>
  <c r="F1114" i="5"/>
  <c r="J1202" i="5"/>
  <c r="R1202" i="5"/>
  <c r="F1202" i="5"/>
  <c r="H1202" i="5"/>
  <c r="I1202" i="5"/>
  <c r="G1354" i="5"/>
  <c r="F1354" i="5"/>
  <c r="R1354" i="5"/>
  <c r="I1354" i="5"/>
  <c r="H1354" i="5"/>
  <c r="J1354" i="5"/>
  <c r="H1546" i="5"/>
  <c r="F1546" i="5"/>
  <c r="R1546" i="5"/>
  <c r="I1546" i="5"/>
  <c r="J1546" i="5"/>
  <c r="I1962" i="5"/>
  <c r="H1962" i="5"/>
  <c r="J1962" i="5"/>
  <c r="R1962" i="5"/>
  <c r="F1962" i="5"/>
  <c r="H2002" i="5"/>
  <c r="R2002" i="5"/>
  <c r="F2002" i="5"/>
  <c r="J2002" i="5"/>
  <c r="G2002" i="5"/>
  <c r="I2002" i="5"/>
  <c r="R2122" i="5"/>
  <c r="J2122" i="5"/>
  <c r="F2122" i="5"/>
  <c r="I2122" i="5"/>
  <c r="H2122" i="5"/>
  <c r="F2138" i="5"/>
  <c r="J2138" i="5"/>
  <c r="I2138" i="5"/>
  <c r="H2138" i="5"/>
  <c r="R2138" i="5"/>
  <c r="F2210" i="5"/>
  <c r="H2210" i="5"/>
  <c r="J2210" i="5"/>
  <c r="R2210" i="5"/>
  <c r="I2210" i="5"/>
  <c r="H2234" i="5"/>
  <c r="I2234" i="5"/>
  <c r="F2234" i="5"/>
  <c r="R2234" i="5"/>
  <c r="J2234" i="5"/>
  <c r="I2274" i="5"/>
  <c r="J2274" i="5"/>
  <c r="H2274" i="5"/>
  <c r="R2274" i="5"/>
  <c r="F2274" i="5"/>
  <c r="J396" i="5"/>
  <c r="F396" i="5"/>
  <c r="H396" i="5"/>
  <c r="R396" i="5"/>
  <c r="I396" i="5"/>
  <c r="R2316" i="5"/>
  <c r="J2316" i="5"/>
  <c r="I2316" i="5"/>
  <c r="F2316" i="5"/>
  <c r="H2316" i="5"/>
  <c r="H1884" i="5"/>
  <c r="R1884" i="5"/>
  <c r="I1884" i="5"/>
  <c r="G1884" i="5"/>
  <c r="F1884" i="5"/>
  <c r="J1884" i="5"/>
  <c r="I98" i="5"/>
  <c r="H98" i="5"/>
  <c r="F98" i="5"/>
  <c r="R98" i="5"/>
  <c r="I154" i="5"/>
  <c r="R154" i="5"/>
  <c r="H154" i="5"/>
  <c r="F154" i="5"/>
  <c r="F178" i="5"/>
  <c r="H178" i="5"/>
  <c r="I178" i="5"/>
  <c r="R178" i="5"/>
  <c r="H218" i="5"/>
  <c r="I218" i="5"/>
  <c r="F218" i="5"/>
  <c r="R218" i="5"/>
  <c r="F258" i="5"/>
  <c r="H258" i="5"/>
  <c r="R258" i="5"/>
  <c r="I258" i="5"/>
  <c r="G258" i="5"/>
  <c r="H354" i="5"/>
  <c r="F354" i="5"/>
  <c r="R354" i="5"/>
  <c r="I354" i="5"/>
  <c r="H386" i="5"/>
  <c r="J386" i="5"/>
  <c r="I386" i="5"/>
  <c r="F386" i="5"/>
  <c r="G386" i="5"/>
  <c r="R386" i="5"/>
  <c r="I426" i="5"/>
  <c r="R426" i="5"/>
  <c r="J426" i="5"/>
  <c r="F426" i="5"/>
  <c r="H426" i="5"/>
  <c r="J458" i="5"/>
  <c r="G458" i="5"/>
  <c r="R458" i="5"/>
  <c r="F458" i="5"/>
  <c r="H458" i="5"/>
  <c r="I458" i="5"/>
  <c r="F482" i="5"/>
  <c r="R482" i="5"/>
  <c r="H482" i="5"/>
  <c r="I482" i="5"/>
  <c r="J482" i="5"/>
  <c r="I546" i="5"/>
  <c r="H546" i="5"/>
  <c r="J546" i="5"/>
  <c r="R546" i="5"/>
  <c r="F546" i="5"/>
  <c r="I666" i="5"/>
  <c r="J666" i="5"/>
  <c r="R666" i="5"/>
  <c r="F666" i="5"/>
  <c r="H666" i="5"/>
  <c r="R706" i="5"/>
  <c r="J706" i="5"/>
  <c r="F706" i="5"/>
  <c r="H706" i="5"/>
  <c r="I706" i="5"/>
  <c r="R738" i="5"/>
  <c r="F738" i="5"/>
  <c r="J738" i="5"/>
  <c r="H738" i="5"/>
  <c r="G738" i="5"/>
  <c r="I738" i="5"/>
  <c r="H786" i="5"/>
  <c r="F786" i="5"/>
  <c r="I786" i="5"/>
  <c r="R786" i="5"/>
  <c r="J786" i="5"/>
  <c r="J834" i="5"/>
  <c r="H834" i="5"/>
  <c r="I834" i="5"/>
  <c r="F834" i="5"/>
  <c r="R834" i="5"/>
  <c r="R858" i="5"/>
  <c r="H858" i="5"/>
  <c r="J858" i="5"/>
  <c r="I858" i="5"/>
  <c r="F858" i="5"/>
  <c r="F914" i="5"/>
  <c r="I914" i="5"/>
  <c r="J914" i="5"/>
  <c r="G914" i="5"/>
  <c r="R914" i="5"/>
  <c r="H914" i="5"/>
  <c r="R946" i="5"/>
  <c r="J946" i="5"/>
  <c r="F946" i="5"/>
  <c r="I946" i="5"/>
  <c r="H946" i="5"/>
  <c r="F994" i="5"/>
  <c r="I994" i="5"/>
  <c r="H994" i="5"/>
  <c r="J994" i="5"/>
  <c r="R994" i="5"/>
  <c r="J1138" i="5"/>
  <c r="G1138" i="5"/>
  <c r="R1138" i="5"/>
  <c r="I1138" i="5"/>
  <c r="H1138" i="5"/>
  <c r="F1138" i="5"/>
  <c r="G1178" i="5"/>
  <c r="I1178" i="5"/>
  <c r="F1178" i="5"/>
  <c r="R1178" i="5"/>
  <c r="J1178" i="5"/>
  <c r="H1178" i="5"/>
  <c r="R1290" i="5"/>
  <c r="I1290" i="5"/>
  <c r="F1290" i="5"/>
  <c r="H1290" i="5"/>
  <c r="J1290" i="5"/>
  <c r="H1394" i="5"/>
  <c r="J1394" i="5"/>
  <c r="I1394" i="5"/>
  <c r="R1394" i="5"/>
  <c r="F1394" i="5"/>
  <c r="G1578" i="5"/>
  <c r="R1578" i="5"/>
  <c r="F1578" i="5"/>
  <c r="I1578" i="5"/>
  <c r="J1578" i="5"/>
  <c r="H1578" i="5"/>
  <c r="R1602" i="5"/>
  <c r="F1602" i="5"/>
  <c r="I1602" i="5"/>
  <c r="J1602" i="5"/>
  <c r="H1602" i="5"/>
  <c r="H1690" i="5"/>
  <c r="J1690" i="5"/>
  <c r="G1690" i="5"/>
  <c r="R1690" i="5"/>
  <c r="F1690" i="5"/>
  <c r="I1690" i="5"/>
  <c r="H1730" i="5"/>
  <c r="G1730" i="5"/>
  <c r="F1730" i="5"/>
  <c r="I1730" i="5"/>
  <c r="J1730" i="5"/>
  <c r="R1730" i="5"/>
  <c r="I1802" i="5"/>
  <c r="H1802" i="5"/>
  <c r="F1802" i="5"/>
  <c r="J1802" i="5"/>
  <c r="R1802" i="5"/>
  <c r="H1866" i="5"/>
  <c r="J1866" i="5"/>
  <c r="I1866" i="5"/>
  <c r="J2314" i="5"/>
  <c r="F2314" i="5"/>
  <c r="H2314" i="5"/>
  <c r="R2314" i="5"/>
  <c r="I2314" i="5"/>
  <c r="I2378" i="5"/>
  <c r="H2378" i="5"/>
  <c r="F2378" i="5"/>
  <c r="J2378" i="5"/>
  <c r="R2378" i="5"/>
  <c r="G2378" i="5"/>
  <c r="H2482" i="5"/>
  <c r="R2482" i="5"/>
  <c r="J2482" i="5"/>
  <c r="F2482" i="5"/>
  <c r="I2482" i="5"/>
  <c r="G2482" i="5"/>
  <c r="R2148" i="5"/>
  <c r="H2148" i="5"/>
  <c r="F2148" i="5"/>
  <c r="G2148" i="5"/>
  <c r="I2148" i="5"/>
  <c r="J2148" i="5"/>
  <c r="G130" i="5"/>
  <c r="I130" i="5"/>
  <c r="F130" i="5"/>
  <c r="R130" i="5"/>
  <c r="H130" i="5"/>
  <c r="R290" i="5"/>
  <c r="H290" i="5"/>
  <c r="F290" i="5"/>
  <c r="I290" i="5"/>
  <c r="I522" i="5"/>
  <c r="H522" i="5"/>
  <c r="F522" i="5"/>
  <c r="R522" i="5"/>
  <c r="J522" i="5"/>
  <c r="J586" i="5"/>
  <c r="F586" i="5"/>
  <c r="R586" i="5"/>
  <c r="G586" i="5"/>
  <c r="H586" i="5"/>
  <c r="I586" i="5"/>
  <c r="I754" i="5"/>
  <c r="J754" i="5"/>
  <c r="H754" i="5"/>
  <c r="R754" i="5"/>
  <c r="F754" i="5"/>
  <c r="R810" i="5"/>
  <c r="F810" i="5"/>
  <c r="J810" i="5"/>
  <c r="H810" i="5"/>
  <c r="I810" i="5"/>
  <c r="J890" i="5"/>
  <c r="F890" i="5"/>
  <c r="R890" i="5"/>
  <c r="G890" i="5"/>
  <c r="H890" i="5"/>
  <c r="I890" i="5"/>
  <c r="I970" i="5"/>
  <c r="J970" i="5"/>
  <c r="H970" i="5"/>
  <c r="F970" i="5"/>
  <c r="G970" i="5"/>
  <c r="R970" i="5"/>
  <c r="H1074" i="5"/>
  <c r="F1074" i="5"/>
  <c r="R1074" i="5"/>
  <c r="I1074" i="5"/>
  <c r="J1074" i="5"/>
  <c r="H1210" i="5"/>
  <c r="I1210" i="5"/>
  <c r="R1210" i="5"/>
  <c r="F1210" i="5"/>
  <c r="J1210" i="5"/>
  <c r="F1330" i="5"/>
  <c r="I1330" i="5"/>
  <c r="R1330" i="5"/>
  <c r="J1330" i="5"/>
  <c r="H1330" i="5"/>
  <c r="F1442" i="5"/>
  <c r="H1442" i="5"/>
  <c r="R1442" i="5"/>
  <c r="J1442" i="5"/>
  <c r="I1442" i="5"/>
  <c r="R1474" i="5"/>
  <c r="J1474" i="5"/>
  <c r="F1474" i="5"/>
  <c r="I1474" i="5"/>
  <c r="H1474" i="5"/>
  <c r="F1522" i="5"/>
  <c r="I1522" i="5"/>
  <c r="R1522" i="5"/>
  <c r="J1522" i="5"/>
  <c r="H1522" i="5"/>
  <c r="I1554" i="5"/>
  <c r="H1554" i="5"/>
  <c r="G1554" i="5"/>
  <c r="J1554" i="5"/>
  <c r="R1554" i="5"/>
  <c r="F1554" i="5"/>
  <c r="R1610" i="5"/>
  <c r="F1610" i="5"/>
  <c r="J1610" i="5"/>
  <c r="H1610" i="5"/>
  <c r="I1610" i="5"/>
  <c r="G1610" i="5"/>
  <c r="J1666" i="5"/>
  <c r="F1666" i="5"/>
  <c r="R1666" i="5"/>
  <c r="H1666" i="5"/>
  <c r="I1666" i="5"/>
  <c r="H1770" i="5"/>
  <c r="R1770" i="5"/>
  <c r="I1770" i="5"/>
  <c r="F1770" i="5"/>
  <c r="J1770" i="5"/>
  <c r="J1898" i="5"/>
  <c r="R1898" i="5"/>
  <c r="H1898" i="5"/>
  <c r="I1898" i="5"/>
  <c r="F1898" i="5"/>
  <c r="I2010" i="5"/>
  <c r="H2010" i="5"/>
  <c r="F2010" i="5"/>
  <c r="R2010" i="5"/>
  <c r="J2010" i="5"/>
  <c r="G2010" i="5"/>
  <c r="F2082" i="5"/>
  <c r="J2082" i="5"/>
  <c r="H2082" i="5"/>
  <c r="R2082" i="5"/>
  <c r="I2082" i="5"/>
  <c r="H2242" i="5"/>
  <c r="I2242" i="5"/>
  <c r="R2242" i="5"/>
  <c r="F2242" i="5"/>
  <c r="J2242" i="5"/>
  <c r="H2282" i="5"/>
  <c r="R2282" i="5"/>
  <c r="J2282" i="5"/>
  <c r="I2282" i="5"/>
  <c r="F2282" i="5"/>
  <c r="R2354" i="5"/>
  <c r="J2354" i="5"/>
  <c r="F2354" i="5"/>
  <c r="H2354" i="5"/>
  <c r="I2354" i="5"/>
  <c r="F2402" i="5"/>
  <c r="H2402" i="5"/>
  <c r="R2402" i="5"/>
  <c r="I2402" i="5"/>
  <c r="J2402" i="5"/>
  <c r="J2458" i="5"/>
  <c r="H2458" i="5"/>
  <c r="I2458" i="5"/>
  <c r="F2458" i="5"/>
  <c r="R2458" i="5"/>
  <c r="G2458" i="5"/>
  <c r="I82" i="5"/>
  <c r="F82" i="5"/>
  <c r="R82" i="5"/>
  <c r="F106" i="5"/>
  <c r="H106" i="5"/>
  <c r="I106" i="5"/>
  <c r="G106" i="5"/>
  <c r="R106" i="5"/>
  <c r="R186" i="5"/>
  <c r="F186" i="5"/>
  <c r="H186" i="5"/>
  <c r="I186" i="5"/>
  <c r="G186" i="5"/>
  <c r="F234" i="5"/>
  <c r="I234" i="5"/>
  <c r="R234" i="5"/>
  <c r="G234" i="5"/>
  <c r="H234" i="5"/>
  <c r="H266" i="5"/>
  <c r="R266" i="5"/>
  <c r="I266" i="5"/>
  <c r="F266" i="5"/>
  <c r="H322" i="5"/>
  <c r="R322" i="5"/>
  <c r="F322" i="5"/>
  <c r="I322" i="5"/>
  <c r="G362" i="5"/>
  <c r="R362" i="5"/>
  <c r="H362" i="5"/>
  <c r="F362" i="5"/>
  <c r="I362" i="5"/>
  <c r="H394" i="5"/>
  <c r="J394" i="5"/>
  <c r="F394" i="5"/>
  <c r="R394" i="5"/>
  <c r="I394" i="5"/>
  <c r="G410" i="5"/>
  <c r="H410" i="5"/>
  <c r="J410" i="5"/>
  <c r="I410" i="5"/>
  <c r="F410" i="5"/>
  <c r="R410" i="5"/>
  <c r="I434" i="5"/>
  <c r="J434" i="5"/>
  <c r="R434" i="5"/>
  <c r="F434" i="5"/>
  <c r="H434" i="5"/>
  <c r="R466" i="5"/>
  <c r="J466" i="5"/>
  <c r="F466" i="5"/>
  <c r="H466" i="5"/>
  <c r="I466" i="5"/>
  <c r="G490" i="5"/>
  <c r="I490" i="5"/>
  <c r="F490" i="5"/>
  <c r="J490" i="5"/>
  <c r="R490" i="5"/>
  <c r="H490" i="5"/>
  <c r="H554" i="5"/>
  <c r="R554" i="5"/>
  <c r="J554" i="5"/>
  <c r="I554" i="5"/>
  <c r="F554" i="5"/>
  <c r="H594" i="5"/>
  <c r="F594" i="5"/>
  <c r="I594" i="5"/>
  <c r="G594" i="5"/>
  <c r="R594" i="5"/>
  <c r="J594" i="5"/>
  <c r="I634" i="5"/>
  <c r="R634" i="5"/>
  <c r="H634" i="5"/>
  <c r="J634" i="5"/>
  <c r="F634" i="5"/>
  <c r="J674" i="5"/>
  <c r="F674" i="5"/>
  <c r="R674" i="5"/>
  <c r="H674" i="5"/>
  <c r="I674" i="5"/>
  <c r="G674" i="5"/>
  <c r="H794" i="5"/>
  <c r="J794" i="5"/>
  <c r="I794" i="5"/>
  <c r="F794" i="5"/>
  <c r="R794" i="5"/>
  <c r="R842" i="5"/>
  <c r="H842" i="5"/>
  <c r="J842" i="5"/>
  <c r="F842" i="5"/>
  <c r="I842" i="5"/>
  <c r="H922" i="5"/>
  <c r="I922" i="5"/>
  <c r="F922" i="5"/>
  <c r="R922" i="5"/>
  <c r="J922" i="5"/>
  <c r="F1034" i="5"/>
  <c r="J1034" i="5"/>
  <c r="I1034" i="5"/>
  <c r="H1034" i="5"/>
  <c r="R1034" i="5"/>
  <c r="I1298" i="5"/>
  <c r="R1298" i="5"/>
  <c r="G1298" i="5"/>
  <c r="H1298" i="5"/>
  <c r="F1298" i="5"/>
  <c r="J1298" i="5"/>
  <c r="G1362" i="5"/>
  <c r="H1362" i="5"/>
  <c r="F1362" i="5"/>
  <c r="I1362" i="5"/>
  <c r="R1362" i="5"/>
  <c r="J1362" i="5"/>
  <c r="H1450" i="5"/>
  <c r="R1450" i="5"/>
  <c r="J1450" i="5"/>
  <c r="F1450" i="5"/>
  <c r="I1450" i="5"/>
  <c r="J1586" i="5"/>
  <c r="H1586" i="5"/>
  <c r="F1586" i="5"/>
  <c r="R1586" i="5"/>
  <c r="I1586" i="5"/>
  <c r="F1634" i="5"/>
  <c r="J1634" i="5"/>
  <c r="R1634" i="5"/>
  <c r="H1634" i="5"/>
  <c r="I1634" i="5"/>
  <c r="H1698" i="5"/>
  <c r="J1698" i="5"/>
  <c r="G1698" i="5"/>
  <c r="R1698" i="5"/>
  <c r="F1698" i="5"/>
  <c r="I1698" i="5"/>
  <c r="H1738" i="5"/>
  <c r="I1738" i="5"/>
  <c r="R1738" i="5"/>
  <c r="F1738" i="5"/>
  <c r="J1738" i="5"/>
  <c r="J1810" i="5"/>
  <c r="H1810" i="5"/>
  <c r="R1810" i="5"/>
  <c r="I1810" i="5"/>
  <c r="G1810" i="5"/>
  <c r="F1810" i="5"/>
  <c r="J2034" i="5"/>
  <c r="R2034" i="5"/>
  <c r="I2034" i="5"/>
  <c r="H2034" i="5"/>
  <c r="F2034" i="5"/>
  <c r="J2098" i="5"/>
  <c r="G2098" i="5"/>
  <c r="R2098" i="5"/>
  <c r="H2098" i="5"/>
  <c r="F2098" i="5"/>
  <c r="I2098" i="5"/>
  <c r="I2146" i="5"/>
  <c r="J2146" i="5"/>
  <c r="H2146" i="5"/>
  <c r="F2146" i="5"/>
  <c r="R2146" i="5"/>
  <c r="I2178" i="5"/>
  <c r="F2178" i="5"/>
  <c r="H2178" i="5"/>
  <c r="J2178" i="5"/>
  <c r="R2178" i="5"/>
  <c r="H2218" i="5"/>
  <c r="I2218" i="5"/>
  <c r="J2218" i="5"/>
  <c r="F2218" i="5"/>
  <c r="R2218" i="5"/>
  <c r="G2218" i="5"/>
  <c r="J2322" i="5"/>
  <c r="G2322" i="5"/>
  <c r="F2322" i="5"/>
  <c r="H2322" i="5"/>
  <c r="R2322" i="5"/>
  <c r="I2322" i="5"/>
  <c r="J2418" i="5"/>
  <c r="H2418" i="5"/>
  <c r="I2418" i="5"/>
  <c r="F2418" i="5"/>
  <c r="R2418" i="5"/>
  <c r="F2442" i="5"/>
  <c r="J2442" i="5"/>
  <c r="R2442" i="5"/>
  <c r="H2442" i="5"/>
  <c r="R2335" i="5"/>
  <c r="G2335" i="5"/>
  <c r="I2335" i="5"/>
  <c r="J2335" i="5"/>
  <c r="F2335" i="5"/>
  <c r="H2335" i="5"/>
  <c r="H1820" i="5"/>
  <c r="J1820" i="5"/>
  <c r="I1820" i="5"/>
  <c r="G1820" i="5"/>
  <c r="F1820" i="5"/>
  <c r="R1820" i="5"/>
  <c r="R2196" i="5"/>
  <c r="G2196" i="5"/>
  <c r="F2196" i="5"/>
  <c r="I2196" i="5"/>
  <c r="I138" i="5"/>
  <c r="H138" i="5"/>
  <c r="R138" i="5"/>
  <c r="F138" i="5"/>
  <c r="R162" i="5"/>
  <c r="H162" i="5"/>
  <c r="I162" i="5"/>
  <c r="F162" i="5"/>
  <c r="F242" i="5"/>
  <c r="H242" i="5"/>
  <c r="I242" i="5"/>
  <c r="R242" i="5"/>
  <c r="R274" i="5"/>
  <c r="F274" i="5"/>
  <c r="H274" i="5"/>
  <c r="I274" i="5"/>
  <c r="G338" i="5"/>
  <c r="R338" i="5"/>
  <c r="I338" i="5"/>
  <c r="F338" i="5"/>
  <c r="H338" i="5"/>
  <c r="F442" i="5"/>
  <c r="H442" i="5"/>
  <c r="I442" i="5"/>
  <c r="R442" i="5"/>
  <c r="J442" i="5"/>
  <c r="G498" i="5"/>
  <c r="I498" i="5"/>
  <c r="J498" i="5"/>
  <c r="F498" i="5"/>
  <c r="R498" i="5"/>
  <c r="H498" i="5"/>
  <c r="J530" i="5"/>
  <c r="I530" i="5"/>
  <c r="R530" i="5"/>
  <c r="F530" i="5"/>
  <c r="H530" i="5"/>
  <c r="H714" i="5"/>
  <c r="J714" i="5"/>
  <c r="I714" i="5"/>
  <c r="F714" i="5"/>
  <c r="R714" i="5"/>
  <c r="G770" i="5"/>
  <c r="F770" i="5"/>
  <c r="H770" i="5"/>
  <c r="R770" i="5"/>
  <c r="I770" i="5"/>
  <c r="J770" i="5"/>
  <c r="I818" i="5"/>
  <c r="J818" i="5"/>
  <c r="F818" i="5"/>
  <c r="H818" i="5"/>
  <c r="R818" i="5"/>
  <c r="G898" i="5"/>
  <c r="I898" i="5"/>
  <c r="F898" i="5"/>
  <c r="R898" i="5"/>
  <c r="J898" i="5"/>
  <c r="H898" i="5"/>
  <c r="F978" i="5"/>
  <c r="J978" i="5"/>
  <c r="H978" i="5"/>
  <c r="R978" i="5"/>
  <c r="I978" i="5"/>
  <c r="F1002" i="5"/>
  <c r="I1002" i="5"/>
  <c r="J1002" i="5"/>
  <c r="H1002" i="5"/>
  <c r="R1002" i="5"/>
  <c r="J1042" i="5"/>
  <c r="I1042" i="5"/>
  <c r="R1042" i="5"/>
  <c r="F1042" i="5"/>
  <c r="H1042" i="5"/>
  <c r="F1090" i="5"/>
  <c r="R1090" i="5"/>
  <c r="I1090" i="5"/>
  <c r="H1090" i="5"/>
  <c r="J1090" i="5"/>
  <c r="R1122" i="5"/>
  <c r="F1122" i="5"/>
  <c r="H1122" i="5"/>
  <c r="J1122" i="5"/>
  <c r="I1122" i="5"/>
  <c r="R1186" i="5"/>
  <c r="I1186" i="5"/>
  <c r="F1186" i="5"/>
  <c r="J1186" i="5"/>
  <c r="H1186" i="5"/>
  <c r="G1218" i="5"/>
  <c r="I1218" i="5"/>
  <c r="R1218" i="5"/>
  <c r="H1218" i="5"/>
  <c r="J1218" i="5"/>
  <c r="F1218" i="5"/>
  <c r="R1274" i="5"/>
  <c r="F1274" i="5"/>
  <c r="J1274" i="5"/>
  <c r="H1274" i="5"/>
  <c r="I1274" i="5"/>
  <c r="I1402" i="5"/>
  <c r="J1402" i="5"/>
  <c r="F1402" i="5"/>
  <c r="R1402" i="5"/>
  <c r="H1402" i="5"/>
  <c r="J1418" i="5"/>
  <c r="F1418" i="5"/>
  <c r="R1418" i="5"/>
  <c r="H1418" i="5"/>
  <c r="I1418" i="5"/>
  <c r="G1450" i="5"/>
  <c r="R1482" i="5"/>
  <c r="H1482" i="5"/>
  <c r="I1482" i="5"/>
  <c r="F1482" i="5"/>
  <c r="J1482" i="5"/>
  <c r="H1530" i="5"/>
  <c r="I1530" i="5"/>
  <c r="J1530" i="5"/>
  <c r="R1530" i="5"/>
  <c r="F1530" i="5"/>
  <c r="G1530" i="5"/>
  <c r="G1562" i="5"/>
  <c r="F1562" i="5"/>
  <c r="H1562" i="5"/>
  <c r="R1562" i="5"/>
  <c r="I1562" i="5"/>
  <c r="J1562" i="5"/>
  <c r="G1586" i="5"/>
  <c r="H1650" i="5"/>
  <c r="J1650" i="5"/>
  <c r="G1650" i="5"/>
  <c r="F1650" i="5"/>
  <c r="R1650" i="5"/>
  <c r="I1650" i="5"/>
  <c r="J1674" i="5"/>
  <c r="I1674" i="5"/>
  <c r="F1674" i="5"/>
  <c r="H1674" i="5"/>
  <c r="R1674" i="5"/>
  <c r="G1786" i="5"/>
  <c r="I1786" i="5"/>
  <c r="H1786" i="5"/>
  <c r="F1786" i="5"/>
  <c r="R1786" i="5"/>
  <c r="J1786" i="5"/>
  <c r="H1882" i="5"/>
  <c r="R1882" i="5"/>
  <c r="J1882" i="5"/>
  <c r="F1882" i="5"/>
  <c r="I1882" i="5"/>
  <c r="R2058" i="5"/>
  <c r="G2058" i="5"/>
  <c r="J2058" i="5"/>
  <c r="H2058" i="5"/>
  <c r="I2058" i="5"/>
  <c r="F2058" i="5"/>
  <c r="R2250" i="5"/>
  <c r="J2250" i="5"/>
  <c r="F2250" i="5"/>
  <c r="I2250" i="5"/>
  <c r="H2290" i="5"/>
  <c r="R2290" i="5"/>
  <c r="G2290" i="5"/>
  <c r="I2290" i="5"/>
  <c r="F2290" i="5"/>
  <c r="J2290" i="5"/>
  <c r="I2362" i="5"/>
  <c r="R2362" i="5"/>
  <c r="H2362" i="5"/>
  <c r="J2362" i="5"/>
  <c r="F2362" i="5"/>
  <c r="H2386" i="5"/>
  <c r="J2386" i="5"/>
  <c r="R2386" i="5"/>
  <c r="F2386" i="5"/>
  <c r="I2386" i="5"/>
  <c r="G194" i="5"/>
  <c r="F194" i="5"/>
  <c r="R194" i="5"/>
  <c r="H194" i="5"/>
  <c r="I194" i="5"/>
  <c r="G242" i="5"/>
  <c r="R306" i="5"/>
  <c r="H306" i="5"/>
  <c r="F306" i="5"/>
  <c r="I306" i="5"/>
  <c r="F370" i="5"/>
  <c r="I370" i="5"/>
  <c r="G370" i="5"/>
  <c r="H370" i="5"/>
  <c r="R370" i="5"/>
  <c r="G442" i="5"/>
  <c r="G642" i="5"/>
  <c r="H642" i="5"/>
  <c r="R642" i="5"/>
  <c r="J642" i="5"/>
  <c r="F642" i="5"/>
  <c r="I642" i="5"/>
  <c r="J682" i="5"/>
  <c r="F682" i="5"/>
  <c r="I682" i="5"/>
  <c r="H682" i="5"/>
  <c r="R682" i="5"/>
  <c r="H730" i="5"/>
  <c r="R730" i="5"/>
  <c r="J730" i="5"/>
  <c r="F730" i="5"/>
  <c r="I730" i="5"/>
  <c r="J874" i="5"/>
  <c r="F874" i="5"/>
  <c r="G874" i="5"/>
  <c r="H874" i="5"/>
  <c r="R874" i="5"/>
  <c r="I874" i="5"/>
  <c r="F954" i="5"/>
  <c r="R954" i="5"/>
  <c r="H954" i="5"/>
  <c r="I954" i="5"/>
  <c r="J954" i="5"/>
  <c r="R1010" i="5"/>
  <c r="I1010" i="5"/>
  <c r="J1010" i="5"/>
  <c r="G1010" i="5"/>
  <c r="F1010" i="5"/>
  <c r="H1010" i="5"/>
  <c r="G1242" i="5"/>
  <c r="F1242" i="5"/>
  <c r="J1242" i="5"/>
  <c r="I1242" i="5"/>
  <c r="H1242" i="5"/>
  <c r="H1306" i="5"/>
  <c r="R1306" i="5"/>
  <c r="J1306" i="5"/>
  <c r="F1306" i="5"/>
  <c r="I1306" i="5"/>
  <c r="I1338" i="5"/>
  <c r="J1338" i="5"/>
  <c r="F1338" i="5"/>
  <c r="R1338" i="5"/>
  <c r="H1338" i="5"/>
  <c r="R1370" i="5"/>
  <c r="F1370" i="5"/>
  <c r="H1370" i="5"/>
  <c r="I1370" i="5"/>
  <c r="G1370" i="5"/>
  <c r="J1370" i="5"/>
  <c r="G1538" i="5"/>
  <c r="I1538" i="5"/>
  <c r="F1538" i="5"/>
  <c r="H1538" i="5"/>
  <c r="J1538" i="5"/>
  <c r="R1538" i="5"/>
  <c r="R1706" i="5"/>
  <c r="H1706" i="5"/>
  <c r="J1706" i="5"/>
  <c r="F1706" i="5"/>
  <c r="I1706" i="5"/>
  <c r="I1746" i="5"/>
  <c r="H1746" i="5"/>
  <c r="R1746" i="5"/>
  <c r="G1746" i="5"/>
  <c r="J1746" i="5"/>
  <c r="F1746" i="5"/>
  <c r="F1834" i="5"/>
  <c r="G1834" i="5"/>
  <c r="H1834" i="5"/>
  <c r="J1834" i="5"/>
  <c r="I1834" i="5"/>
  <c r="R1834" i="5"/>
  <c r="R1850" i="5"/>
  <c r="I1850" i="5"/>
  <c r="J1850" i="5"/>
  <c r="F1850" i="5"/>
  <c r="G1850" i="5"/>
  <c r="H1850" i="5"/>
  <c r="F1914" i="5"/>
  <c r="H1914" i="5"/>
  <c r="I1914" i="5"/>
  <c r="J1914" i="5"/>
  <c r="R1914" i="5"/>
  <c r="I1938" i="5"/>
  <c r="H1938" i="5"/>
  <c r="J1938" i="5"/>
  <c r="R1938" i="5"/>
  <c r="F1938" i="5"/>
  <c r="R1970" i="5"/>
  <c r="F1970" i="5"/>
  <c r="J1970" i="5"/>
  <c r="H1970" i="5"/>
  <c r="I1970" i="5"/>
  <c r="I2018" i="5"/>
  <c r="R2018" i="5"/>
  <c r="J2018" i="5"/>
  <c r="H2018" i="5"/>
  <c r="F2018" i="5"/>
  <c r="I2042" i="5"/>
  <c r="H2042" i="5"/>
  <c r="F2042" i="5"/>
  <c r="J2042" i="5"/>
  <c r="R2042" i="5"/>
  <c r="F2186" i="5"/>
  <c r="R2186" i="5"/>
  <c r="I2186" i="5"/>
  <c r="J2186" i="5"/>
  <c r="H2186" i="5"/>
  <c r="G2330" i="5"/>
  <c r="H2330" i="5"/>
  <c r="I2330" i="5"/>
  <c r="R2330" i="5"/>
  <c r="F2330" i="5"/>
  <c r="J2330" i="5"/>
  <c r="R2466" i="5"/>
  <c r="J2466" i="5"/>
  <c r="H2466" i="5"/>
  <c r="F2466" i="5"/>
  <c r="I2466" i="5"/>
  <c r="I2332" i="5"/>
  <c r="J2332" i="5"/>
  <c r="H2332" i="5"/>
  <c r="G2332" i="5"/>
  <c r="F2332" i="5"/>
  <c r="R2332" i="5"/>
  <c r="R1828" i="5"/>
  <c r="H1828" i="5"/>
  <c r="F1828" i="5"/>
  <c r="G1828" i="5"/>
  <c r="J1828" i="5"/>
  <c r="I1828" i="5"/>
  <c r="R2204" i="5"/>
  <c r="H2204" i="5"/>
  <c r="J2204" i="5"/>
  <c r="F2204" i="5"/>
  <c r="I2204" i="5"/>
  <c r="G2204" i="5"/>
  <c r="I90" i="5"/>
  <c r="H90" i="5"/>
  <c r="R90" i="5"/>
  <c r="F90" i="5"/>
  <c r="H114" i="5"/>
  <c r="I114" i="5"/>
  <c r="F114" i="5"/>
  <c r="R114" i="5"/>
  <c r="H146" i="5"/>
  <c r="R146" i="5"/>
  <c r="I146" i="5"/>
  <c r="F146" i="5"/>
  <c r="F170" i="5"/>
  <c r="R170" i="5"/>
  <c r="G170" i="5"/>
  <c r="H170" i="5"/>
  <c r="I170" i="5"/>
  <c r="I418" i="5"/>
  <c r="R418" i="5"/>
  <c r="J418" i="5"/>
  <c r="F418" i="5"/>
  <c r="H418" i="5"/>
  <c r="J450" i="5"/>
  <c r="G450" i="5"/>
  <c r="I450" i="5"/>
  <c r="F450" i="5"/>
  <c r="R450" i="5"/>
  <c r="H450" i="5"/>
  <c r="R474" i="5"/>
  <c r="H474" i="5"/>
  <c r="J474" i="5"/>
  <c r="I474" i="5"/>
  <c r="F474" i="5"/>
  <c r="G538" i="5"/>
  <c r="I538" i="5"/>
  <c r="F538" i="5"/>
  <c r="R538" i="5"/>
  <c r="H538" i="5"/>
  <c r="J538" i="5"/>
  <c r="H562" i="5"/>
  <c r="F562" i="5"/>
  <c r="I562" i="5"/>
  <c r="R562" i="5"/>
  <c r="J562" i="5"/>
  <c r="R650" i="5"/>
  <c r="F650" i="5"/>
  <c r="I650" i="5"/>
  <c r="H650" i="5"/>
  <c r="J650" i="5"/>
  <c r="G650" i="5"/>
  <c r="J778" i="5"/>
  <c r="H778" i="5"/>
  <c r="R778" i="5"/>
  <c r="I778" i="5"/>
  <c r="F778" i="5"/>
  <c r="H802" i="5"/>
  <c r="I802" i="5"/>
  <c r="F802" i="5"/>
  <c r="R802" i="5"/>
  <c r="J802" i="5"/>
  <c r="I850" i="5"/>
  <c r="R850" i="5"/>
  <c r="J850" i="5"/>
  <c r="H850" i="5"/>
  <c r="F850" i="5"/>
  <c r="J1194" i="5"/>
  <c r="H1194" i="5"/>
  <c r="I1194" i="5"/>
  <c r="F1194" i="5"/>
  <c r="R1194" i="5"/>
  <c r="I1490" i="5"/>
  <c r="J1490" i="5"/>
  <c r="H1490" i="5"/>
  <c r="R1490" i="5"/>
  <c r="F1490" i="5"/>
  <c r="F1594" i="5"/>
  <c r="I1594" i="5"/>
  <c r="H1594" i="5"/>
  <c r="R1594" i="5"/>
  <c r="J1594" i="5"/>
  <c r="I1618" i="5"/>
  <c r="H1618" i="5"/>
  <c r="J1618" i="5"/>
  <c r="R1618" i="5"/>
  <c r="F1618" i="5"/>
  <c r="G1682" i="5"/>
  <c r="H1682" i="5"/>
  <c r="R1682" i="5"/>
  <c r="I1682" i="5"/>
  <c r="J1682" i="5"/>
  <c r="F1682" i="5"/>
  <c r="I1994" i="5"/>
  <c r="R1994" i="5"/>
  <c r="J1994" i="5"/>
  <c r="H1994" i="5"/>
  <c r="F1994" i="5"/>
  <c r="R2066" i="5"/>
  <c r="J2066" i="5"/>
  <c r="F2066" i="5"/>
  <c r="H2066" i="5"/>
  <c r="I2066" i="5"/>
  <c r="F2114" i="5"/>
  <c r="R2114" i="5"/>
  <c r="I2114" i="5"/>
  <c r="H2114" i="5"/>
  <c r="J2114" i="5"/>
  <c r="F2226" i="5"/>
  <c r="R2226" i="5"/>
  <c r="H2226" i="5"/>
  <c r="I2226" i="5"/>
  <c r="J2226" i="5"/>
  <c r="F2258" i="5"/>
  <c r="R2258" i="5"/>
  <c r="H2258" i="5"/>
  <c r="I2258" i="5"/>
  <c r="J2258" i="5"/>
  <c r="I2426" i="5"/>
  <c r="F2426" i="5"/>
  <c r="H2426" i="5"/>
  <c r="J2426" i="5"/>
  <c r="R2426" i="5"/>
  <c r="H2340" i="5"/>
  <c r="F2340" i="5"/>
  <c r="J2340" i="5"/>
  <c r="G2340" i="5"/>
  <c r="R2340" i="5"/>
  <c r="I2340" i="5"/>
  <c r="I202" i="5"/>
  <c r="R202" i="5"/>
  <c r="H202" i="5"/>
  <c r="F202" i="5"/>
  <c r="H250" i="5"/>
  <c r="G250" i="5"/>
  <c r="R250" i="5"/>
  <c r="I250" i="5"/>
  <c r="F250" i="5"/>
  <c r="G282" i="5"/>
  <c r="G314" i="5"/>
  <c r="F346" i="5"/>
  <c r="I346" i="5"/>
  <c r="G346" i="5"/>
  <c r="R346" i="5"/>
  <c r="H346" i="5"/>
  <c r="H378" i="5"/>
  <c r="R378" i="5"/>
  <c r="I378" i="5"/>
  <c r="F378" i="5"/>
  <c r="R610" i="5"/>
  <c r="H610" i="5"/>
  <c r="I610" i="5"/>
  <c r="J610" i="5"/>
  <c r="F610" i="5"/>
  <c r="G626" i="5"/>
  <c r="F698" i="5"/>
  <c r="H698" i="5"/>
  <c r="G698" i="5"/>
  <c r="J698" i="5"/>
  <c r="I698" i="5"/>
  <c r="R698" i="5"/>
  <c r="G882" i="5"/>
  <c r="J906" i="5"/>
  <c r="R906" i="5"/>
  <c r="I906" i="5"/>
  <c r="H906" i="5"/>
  <c r="F906" i="5"/>
  <c r="R938" i="5"/>
  <c r="H938" i="5"/>
  <c r="F938" i="5"/>
  <c r="G938" i="5"/>
  <c r="I938" i="5"/>
  <c r="J938" i="5"/>
  <c r="G962" i="5"/>
  <c r="I986" i="5"/>
  <c r="F986" i="5"/>
  <c r="R986" i="5"/>
  <c r="H986" i="5"/>
  <c r="G986" i="5"/>
  <c r="J986" i="5"/>
  <c r="G1026" i="5"/>
  <c r="G1066" i="5"/>
  <c r="R1066" i="5"/>
  <c r="H1066" i="5"/>
  <c r="J1066" i="5"/>
  <c r="I1066" i="5"/>
  <c r="F1066" i="5"/>
  <c r="J1106" i="5"/>
  <c r="H1106" i="5"/>
  <c r="F1106" i="5"/>
  <c r="R1106" i="5"/>
  <c r="I1106" i="5"/>
  <c r="I1130" i="5"/>
  <c r="R1130" i="5"/>
  <c r="F1130" i="5"/>
  <c r="H1130" i="5"/>
  <c r="J1130" i="5"/>
  <c r="F1170" i="5"/>
  <c r="J1170" i="5"/>
  <c r="H1170" i="5"/>
  <c r="I1170" i="5"/>
  <c r="G1170" i="5"/>
  <c r="R1170" i="5"/>
  <c r="G1202" i="5"/>
  <c r="H1250" i="5"/>
  <c r="R1250" i="5"/>
  <c r="F1250" i="5"/>
  <c r="J1250" i="5"/>
  <c r="I1250" i="5"/>
  <c r="G1290" i="5"/>
  <c r="I1314" i="5"/>
  <c r="R1314" i="5"/>
  <c r="H1314" i="5"/>
  <c r="J1314" i="5"/>
  <c r="F1314" i="5"/>
  <c r="J1346" i="5"/>
  <c r="F1346" i="5"/>
  <c r="H1346" i="5"/>
  <c r="I1346" i="5"/>
  <c r="R1346" i="5"/>
  <c r="F1386" i="5"/>
  <c r="H1386" i="5"/>
  <c r="J1386" i="5"/>
  <c r="R1386" i="5"/>
  <c r="I1386" i="5"/>
  <c r="J1434" i="5"/>
  <c r="F1434" i="5"/>
  <c r="I1434" i="5"/>
  <c r="G1434" i="5"/>
  <c r="H1434" i="5"/>
  <c r="R1434" i="5"/>
  <c r="J1466" i="5"/>
  <c r="R1466" i="5"/>
  <c r="H1466" i="5"/>
  <c r="G1466" i="5"/>
  <c r="F1466" i="5"/>
  <c r="I1466" i="5"/>
  <c r="G1546" i="5"/>
  <c r="F1570" i="5"/>
  <c r="I1570" i="5"/>
  <c r="J1570" i="5"/>
  <c r="R1570" i="5"/>
  <c r="H1570" i="5"/>
  <c r="G1602" i="5"/>
  <c r="H1658" i="5"/>
  <c r="R1658" i="5"/>
  <c r="G1658" i="5"/>
  <c r="I1658" i="5"/>
  <c r="J1658" i="5"/>
  <c r="F1658" i="5"/>
  <c r="G1714" i="5"/>
  <c r="F1714" i="5"/>
  <c r="I1714" i="5"/>
  <c r="J1714" i="5"/>
  <c r="H1714" i="5"/>
  <c r="R1714" i="5"/>
  <c r="R1762" i="5"/>
  <c r="F1762" i="5"/>
  <c r="I1762" i="5"/>
  <c r="H1762" i="5"/>
  <c r="J1762" i="5"/>
  <c r="R1794" i="5"/>
  <c r="I1794" i="5"/>
  <c r="H1794" i="5"/>
  <c r="F1794" i="5"/>
  <c r="J1794" i="5"/>
  <c r="F1842" i="5"/>
  <c r="I1842" i="5"/>
  <c r="H1842" i="5"/>
  <c r="J1842" i="5"/>
  <c r="R1842" i="5"/>
  <c r="G1858" i="5"/>
  <c r="I1858" i="5"/>
  <c r="H1858" i="5"/>
  <c r="J1858" i="5"/>
  <c r="R1858" i="5"/>
  <c r="F1858" i="5"/>
  <c r="H1890" i="5"/>
  <c r="I1890" i="5"/>
  <c r="R1890" i="5"/>
  <c r="F1890" i="5"/>
  <c r="J1890" i="5"/>
  <c r="F1922" i="5"/>
  <c r="I1922" i="5"/>
  <c r="G1922" i="5"/>
  <c r="R1922" i="5"/>
  <c r="H1922" i="5"/>
  <c r="J1922" i="5"/>
  <c r="J1954" i="5"/>
  <c r="I1954" i="5"/>
  <c r="R1954" i="5"/>
  <c r="H1954" i="5"/>
  <c r="F1954" i="5"/>
  <c r="J1978" i="5"/>
  <c r="I1978" i="5"/>
  <c r="H1978" i="5"/>
  <c r="R1978" i="5"/>
  <c r="F1978" i="5"/>
  <c r="I2026" i="5"/>
  <c r="R2026" i="5"/>
  <c r="J2026" i="5"/>
  <c r="F2026" i="5"/>
  <c r="H2026" i="5"/>
  <c r="I2202" i="5"/>
  <c r="F2202" i="5"/>
  <c r="H2202" i="5"/>
  <c r="R2202" i="5"/>
  <c r="J2202" i="5"/>
  <c r="H2306" i="5"/>
  <c r="R2306" i="5"/>
  <c r="I2306" i="5"/>
  <c r="J2306" i="5"/>
  <c r="F2306" i="5"/>
  <c r="F2346" i="5"/>
  <c r="I2346" i="5"/>
  <c r="H2346" i="5"/>
  <c r="R2346" i="5"/>
  <c r="G2346" i="5"/>
  <c r="J2346" i="5"/>
  <c r="R2370" i="5"/>
  <c r="I2370" i="5"/>
  <c r="J2370" i="5"/>
  <c r="F2370" i="5"/>
  <c r="H2370" i="5"/>
  <c r="H2394" i="5"/>
  <c r="F2394" i="5"/>
  <c r="I2394" i="5"/>
  <c r="J2394" i="5"/>
  <c r="R2394" i="5"/>
  <c r="I2474" i="5"/>
  <c r="J2474" i="5"/>
  <c r="F2474" i="5"/>
  <c r="G2474" i="5"/>
  <c r="R2474" i="5"/>
  <c r="H2474" i="5"/>
  <c r="C28" i="6"/>
  <c r="C6" i="6"/>
  <c r="C17" i="6"/>
  <c r="R2072" i="5"/>
  <c r="H2072" i="5"/>
  <c r="J2072" i="5"/>
  <c r="F2072" i="5"/>
  <c r="I2072" i="5"/>
  <c r="F2216" i="5"/>
  <c r="R2216" i="5"/>
  <c r="I2216" i="5"/>
  <c r="H2216" i="5"/>
  <c r="J2216" i="5"/>
  <c r="R2393" i="5"/>
  <c r="G2393" i="5"/>
  <c r="I2393" i="5"/>
  <c r="H2393" i="5"/>
  <c r="F2393" i="5"/>
  <c r="J2393" i="5"/>
  <c r="I825" i="5"/>
  <c r="R825" i="5"/>
  <c r="H825" i="5"/>
  <c r="J825" i="5"/>
  <c r="G825" i="5"/>
  <c r="F825" i="5"/>
  <c r="H1633" i="5"/>
  <c r="G1633" i="5"/>
  <c r="F1633" i="5"/>
  <c r="I1633" i="5"/>
  <c r="J1633" i="5"/>
  <c r="R1633" i="5"/>
  <c r="F113" i="5"/>
  <c r="H113" i="5"/>
  <c r="G113" i="5"/>
  <c r="R113" i="5"/>
  <c r="I113" i="5"/>
  <c r="F217" i="5"/>
  <c r="I217" i="5"/>
  <c r="G217" i="5"/>
  <c r="H217" i="5"/>
  <c r="R217" i="5"/>
  <c r="F329" i="5"/>
  <c r="I329" i="5"/>
  <c r="H329" i="5"/>
  <c r="R329" i="5"/>
  <c r="R465" i="5"/>
  <c r="H465" i="5"/>
  <c r="G465" i="5"/>
  <c r="J465" i="5"/>
  <c r="I465" i="5"/>
  <c r="F465" i="5"/>
  <c r="J545" i="5"/>
  <c r="H545" i="5"/>
  <c r="F545" i="5"/>
  <c r="R545" i="5"/>
  <c r="I545" i="5"/>
  <c r="G545" i="5"/>
  <c r="J673" i="5"/>
  <c r="R673" i="5"/>
  <c r="H673" i="5"/>
  <c r="I673" i="5"/>
  <c r="F673" i="5"/>
  <c r="G673" i="5"/>
  <c r="R889" i="5"/>
  <c r="I889" i="5"/>
  <c r="F889" i="5"/>
  <c r="G889" i="5"/>
  <c r="J889" i="5"/>
  <c r="H889" i="5"/>
  <c r="F1385" i="5"/>
  <c r="R1385" i="5"/>
  <c r="J1385" i="5"/>
  <c r="I1385" i="5"/>
  <c r="H1385" i="5"/>
  <c r="I1657" i="5"/>
  <c r="R1657" i="5"/>
  <c r="H1657" i="5"/>
  <c r="G1657" i="5"/>
  <c r="F1657" i="5"/>
  <c r="J1657" i="5"/>
  <c r="H2009" i="5"/>
  <c r="J2009" i="5"/>
  <c r="F2009" i="5"/>
  <c r="R2009" i="5"/>
  <c r="I2009" i="5"/>
  <c r="G2009" i="5"/>
  <c r="R2449" i="5"/>
  <c r="G2449" i="5"/>
  <c r="F2449" i="5"/>
  <c r="H2449" i="5"/>
  <c r="J2449" i="5"/>
  <c r="I2449" i="5"/>
  <c r="G2072" i="5"/>
  <c r="G1681" i="5"/>
  <c r="J1681" i="5"/>
  <c r="I1681" i="5"/>
  <c r="H1681" i="5"/>
  <c r="R1681" i="5"/>
  <c r="F1681" i="5"/>
  <c r="F609" i="5"/>
  <c r="G609" i="5"/>
  <c r="J609" i="5"/>
  <c r="I609" i="5"/>
  <c r="H609" i="5"/>
  <c r="R609" i="5"/>
  <c r="R16" i="5"/>
  <c r="J601" i="5"/>
  <c r="H601" i="5"/>
  <c r="I601" i="5"/>
  <c r="R601" i="5"/>
  <c r="F601" i="5"/>
  <c r="F729" i="5"/>
  <c r="J729" i="5"/>
  <c r="R729" i="5"/>
  <c r="I729" i="5"/>
  <c r="G729" i="5"/>
  <c r="H729" i="5"/>
  <c r="J809" i="5"/>
  <c r="R809" i="5"/>
  <c r="G809" i="5"/>
  <c r="I809" i="5"/>
  <c r="F809" i="5"/>
  <c r="H809" i="5"/>
  <c r="H1009" i="5"/>
  <c r="G1009" i="5"/>
  <c r="R1009" i="5"/>
  <c r="I1009" i="5"/>
  <c r="J1009" i="5"/>
  <c r="F1009" i="5"/>
  <c r="F1105" i="5"/>
  <c r="J1105" i="5"/>
  <c r="H1105" i="5"/>
  <c r="G1105" i="5"/>
  <c r="R1105" i="5"/>
  <c r="I1105" i="5"/>
  <c r="I1201" i="5"/>
  <c r="F1201" i="5"/>
  <c r="J1201" i="5"/>
  <c r="H1201" i="5"/>
  <c r="G1201" i="5"/>
  <c r="R1201" i="5"/>
  <c r="F1313" i="5"/>
  <c r="R1313" i="5"/>
  <c r="J1313" i="5"/>
  <c r="G1313" i="5"/>
  <c r="I1313" i="5"/>
  <c r="H1313" i="5"/>
  <c r="G2297" i="5"/>
  <c r="J2297" i="5"/>
  <c r="F2297" i="5"/>
  <c r="H2297" i="5"/>
  <c r="R2297" i="5"/>
  <c r="I2297" i="5"/>
  <c r="F2385" i="5"/>
  <c r="J2385" i="5"/>
  <c r="R2385" i="5"/>
  <c r="I2385" i="5"/>
  <c r="G2385" i="5"/>
  <c r="H2385" i="5"/>
  <c r="J1057" i="5"/>
  <c r="I1057" i="5"/>
  <c r="H1057" i="5"/>
  <c r="F1057" i="5"/>
  <c r="R1057" i="5"/>
  <c r="G1057" i="5"/>
  <c r="R50" i="5"/>
  <c r="G225" i="5"/>
  <c r="R225" i="5"/>
  <c r="I225" i="5"/>
  <c r="H225" i="5"/>
  <c r="F225" i="5"/>
  <c r="H289" i="5"/>
  <c r="I289" i="5"/>
  <c r="F289" i="5"/>
  <c r="R289" i="5"/>
  <c r="G289" i="5"/>
  <c r="H337" i="5"/>
  <c r="F337" i="5"/>
  <c r="R337" i="5"/>
  <c r="I337" i="5"/>
  <c r="G337" i="5"/>
  <c r="G473" i="5"/>
  <c r="J473" i="5"/>
  <c r="R473" i="5"/>
  <c r="I473" i="5"/>
  <c r="H473" i="5"/>
  <c r="F473" i="5"/>
  <c r="R553" i="5"/>
  <c r="I553" i="5"/>
  <c r="G553" i="5"/>
  <c r="J553" i="5"/>
  <c r="F553" i="5"/>
  <c r="H553" i="5"/>
  <c r="I625" i="5"/>
  <c r="G625" i="5"/>
  <c r="R625" i="5"/>
  <c r="J625" i="5"/>
  <c r="H625" i="5"/>
  <c r="F625" i="5"/>
  <c r="J737" i="5"/>
  <c r="I737" i="5"/>
  <c r="H737" i="5"/>
  <c r="G737" i="5"/>
  <c r="R737" i="5"/>
  <c r="F737" i="5"/>
  <c r="R841" i="5"/>
  <c r="G841" i="5"/>
  <c r="F841" i="5"/>
  <c r="H841" i="5"/>
  <c r="I841" i="5"/>
  <c r="J841" i="5"/>
  <c r="I1161" i="5"/>
  <c r="G1161" i="5"/>
  <c r="J1161" i="5"/>
  <c r="R1161" i="5"/>
  <c r="H1161" i="5"/>
  <c r="F1161" i="5"/>
  <c r="R1417" i="5"/>
  <c r="I1417" i="5"/>
  <c r="F1417" i="5"/>
  <c r="H1417" i="5"/>
  <c r="J1417" i="5"/>
  <c r="F2185" i="5"/>
  <c r="I2185" i="5"/>
  <c r="R2185" i="5"/>
  <c r="H2185" i="5"/>
  <c r="J2185" i="5"/>
  <c r="J2465" i="5"/>
  <c r="F2465" i="5"/>
  <c r="H2465" i="5"/>
  <c r="I2465" i="5"/>
  <c r="R2465" i="5"/>
  <c r="I1360" i="5"/>
  <c r="R1360" i="5"/>
  <c r="H1360" i="5"/>
  <c r="J1360" i="5"/>
  <c r="F1360" i="5"/>
  <c r="I1569" i="5"/>
  <c r="F1569" i="5"/>
  <c r="J1569" i="5"/>
  <c r="R1569" i="5"/>
  <c r="H1569" i="5"/>
  <c r="G1569" i="5"/>
  <c r="R58" i="5"/>
  <c r="F417" i="5"/>
  <c r="H417" i="5"/>
  <c r="R417" i="5"/>
  <c r="I417" i="5"/>
  <c r="G417" i="5"/>
  <c r="J417" i="5"/>
  <c r="F937" i="5"/>
  <c r="H937" i="5"/>
  <c r="I937" i="5"/>
  <c r="J937" i="5"/>
  <c r="R937" i="5"/>
  <c r="I1017" i="5"/>
  <c r="R1017" i="5"/>
  <c r="G1017" i="5"/>
  <c r="H1017" i="5"/>
  <c r="F1017" i="5"/>
  <c r="J1017" i="5"/>
  <c r="G1113" i="5"/>
  <c r="I1113" i="5"/>
  <c r="H1113" i="5"/>
  <c r="J1113" i="5"/>
  <c r="R1113" i="5"/>
  <c r="F1113" i="5"/>
  <c r="F1241" i="5"/>
  <c r="J1241" i="5"/>
  <c r="I1241" i="5"/>
  <c r="R1241" i="5"/>
  <c r="G1241" i="5"/>
  <c r="H1241" i="5"/>
  <c r="I2112" i="5"/>
  <c r="J2112" i="5"/>
  <c r="F2112" i="5"/>
  <c r="R2112" i="5"/>
  <c r="H2112" i="5"/>
  <c r="R385" i="5"/>
  <c r="F385" i="5"/>
  <c r="H385" i="5"/>
  <c r="I385" i="5"/>
  <c r="G385" i="5"/>
  <c r="H745" i="5"/>
  <c r="R745" i="5"/>
  <c r="J745" i="5"/>
  <c r="G745" i="5"/>
  <c r="I745" i="5"/>
  <c r="I993" i="5"/>
  <c r="R993" i="5"/>
  <c r="G993" i="5"/>
  <c r="F993" i="5"/>
  <c r="J993" i="5"/>
  <c r="H993" i="5"/>
  <c r="R18" i="5"/>
  <c r="R129" i="5"/>
  <c r="F129" i="5"/>
  <c r="H129" i="5"/>
  <c r="I129" i="5"/>
  <c r="G129" i="5"/>
  <c r="F257" i="5"/>
  <c r="R257" i="5"/>
  <c r="H257" i="5"/>
  <c r="I257" i="5"/>
  <c r="G257" i="5"/>
  <c r="G345" i="5"/>
  <c r="R345" i="5"/>
  <c r="F345" i="5"/>
  <c r="H345" i="5"/>
  <c r="I345" i="5"/>
  <c r="I481" i="5"/>
  <c r="G481" i="5"/>
  <c r="F481" i="5"/>
  <c r="J481" i="5"/>
  <c r="R481" i="5"/>
  <c r="H481" i="5"/>
  <c r="I577" i="5"/>
  <c r="H577" i="5"/>
  <c r="J577" i="5"/>
  <c r="R577" i="5"/>
  <c r="G577" i="5"/>
  <c r="F577" i="5"/>
  <c r="F753" i="5"/>
  <c r="H753" i="5"/>
  <c r="I753" i="5"/>
  <c r="G753" i="5"/>
  <c r="J753" i="5"/>
  <c r="R753" i="5"/>
  <c r="R1329" i="5"/>
  <c r="J1329" i="5"/>
  <c r="H1329" i="5"/>
  <c r="F1329" i="5"/>
  <c r="I1329" i="5"/>
  <c r="I1481" i="5"/>
  <c r="R1481" i="5"/>
  <c r="G1481" i="5"/>
  <c r="F1481" i="5"/>
  <c r="H1481" i="5"/>
  <c r="J1481" i="5"/>
  <c r="R1913" i="5"/>
  <c r="G1913" i="5"/>
  <c r="F1913" i="5"/>
  <c r="H1913" i="5"/>
  <c r="I1913" i="5"/>
  <c r="J1913" i="5"/>
  <c r="R2225" i="5"/>
  <c r="F2225" i="5"/>
  <c r="I2225" i="5"/>
  <c r="H2225" i="5"/>
  <c r="J2225" i="5"/>
  <c r="H2305" i="5"/>
  <c r="F2305" i="5"/>
  <c r="J2305" i="5"/>
  <c r="I2305" i="5"/>
  <c r="R2305" i="5"/>
  <c r="H2401" i="5"/>
  <c r="F2401" i="5"/>
  <c r="R2401" i="5"/>
  <c r="J2401" i="5"/>
  <c r="I2401" i="5"/>
  <c r="I2176" i="5"/>
  <c r="R2176" i="5"/>
  <c r="H2176" i="5"/>
  <c r="J2176" i="5"/>
  <c r="F2176" i="5"/>
  <c r="I2288" i="5"/>
  <c r="R2288" i="5"/>
  <c r="H2288" i="5"/>
  <c r="J2288" i="5"/>
  <c r="F2288" i="5"/>
  <c r="R1993" i="5"/>
  <c r="G1993" i="5"/>
  <c r="I1993" i="5"/>
  <c r="H1993" i="5"/>
  <c r="F1993" i="5"/>
  <c r="J1993" i="5"/>
  <c r="F169" i="5"/>
  <c r="I169" i="5"/>
  <c r="R169" i="5"/>
  <c r="G169" i="5"/>
  <c r="H169" i="5"/>
  <c r="F705" i="5"/>
  <c r="J705" i="5"/>
  <c r="H705" i="5"/>
  <c r="I705" i="5"/>
  <c r="R705" i="5"/>
  <c r="G705" i="5"/>
  <c r="F265" i="5"/>
  <c r="R265" i="5"/>
  <c r="H265" i="5"/>
  <c r="I265" i="5"/>
  <c r="G265" i="5"/>
  <c r="H321" i="5"/>
  <c r="G321" i="5"/>
  <c r="F321" i="5"/>
  <c r="I321" i="5"/>
  <c r="R321" i="5"/>
  <c r="I441" i="5"/>
  <c r="G441" i="5"/>
  <c r="J441" i="5"/>
  <c r="F441" i="5"/>
  <c r="H441" i="5"/>
  <c r="R441" i="5"/>
  <c r="R633" i="5"/>
  <c r="F633" i="5"/>
  <c r="H633" i="5"/>
  <c r="I633" i="5"/>
  <c r="J633" i="5"/>
  <c r="F697" i="5"/>
  <c r="R697" i="5"/>
  <c r="H697" i="5"/>
  <c r="I697" i="5"/>
  <c r="J697" i="5"/>
  <c r="H849" i="5"/>
  <c r="J849" i="5"/>
  <c r="I849" i="5"/>
  <c r="R849" i="5"/>
  <c r="G849" i="5"/>
  <c r="F849" i="5"/>
  <c r="J953" i="5"/>
  <c r="H953" i="5"/>
  <c r="I953" i="5"/>
  <c r="R953" i="5"/>
  <c r="F953" i="5"/>
  <c r="R1041" i="5"/>
  <c r="J1041" i="5"/>
  <c r="H1041" i="5"/>
  <c r="F1041" i="5"/>
  <c r="I1041" i="5"/>
  <c r="G1041" i="5"/>
  <c r="I1497" i="5"/>
  <c r="R1497" i="5"/>
  <c r="H1497" i="5"/>
  <c r="F1497" i="5"/>
  <c r="G1497" i="5"/>
  <c r="J1497" i="5"/>
  <c r="I1233" i="5"/>
  <c r="F1233" i="5"/>
  <c r="R1233" i="5"/>
  <c r="J1233" i="5"/>
  <c r="H1233" i="5"/>
  <c r="G1233" i="5"/>
  <c r="J497" i="5"/>
  <c r="H497" i="5"/>
  <c r="F497" i="5"/>
  <c r="G497" i="5"/>
  <c r="I497" i="5"/>
  <c r="R497" i="5"/>
  <c r="I1985" i="5"/>
  <c r="J1985" i="5"/>
  <c r="F1985" i="5"/>
  <c r="R1985" i="5"/>
  <c r="H1985" i="5"/>
  <c r="J1065" i="5"/>
  <c r="F1065" i="5"/>
  <c r="I1065" i="5"/>
  <c r="G1065" i="5"/>
  <c r="R1065" i="5"/>
  <c r="H1065" i="5"/>
  <c r="I2457" i="5"/>
  <c r="F2457" i="5"/>
  <c r="H2457" i="5"/>
  <c r="R2457" i="5"/>
  <c r="G2457" i="5"/>
  <c r="J2457" i="5"/>
  <c r="R34" i="5"/>
  <c r="R66" i="5"/>
  <c r="H66" i="5"/>
  <c r="I66" i="5"/>
  <c r="F66" i="5"/>
  <c r="G66" i="5"/>
  <c r="H145" i="5"/>
  <c r="R145" i="5"/>
  <c r="G145" i="5"/>
  <c r="F145" i="5"/>
  <c r="I145" i="5"/>
  <c r="G193" i="5"/>
  <c r="I193" i="5"/>
  <c r="H193" i="5"/>
  <c r="F193" i="5"/>
  <c r="R193" i="5"/>
  <c r="H713" i="5"/>
  <c r="F713" i="5"/>
  <c r="R713" i="5"/>
  <c r="G713" i="5"/>
  <c r="J713" i="5"/>
  <c r="I713" i="5"/>
  <c r="R1193" i="5"/>
  <c r="H1193" i="5"/>
  <c r="J1193" i="5"/>
  <c r="I1193" i="5"/>
  <c r="F1193" i="5"/>
  <c r="J1257" i="5"/>
  <c r="R1257" i="5"/>
  <c r="F1257" i="5"/>
  <c r="H1257" i="5"/>
  <c r="I1257" i="5"/>
  <c r="G1337" i="5"/>
  <c r="I1337" i="5"/>
  <c r="J1337" i="5"/>
  <c r="F1337" i="5"/>
  <c r="R1337" i="5"/>
  <c r="H1337" i="5"/>
  <c r="G1985" i="5"/>
  <c r="G2441" i="5"/>
  <c r="J2441" i="5"/>
  <c r="R2441" i="5"/>
  <c r="F2441" i="5"/>
  <c r="I2441" i="5"/>
  <c r="H2441" i="5"/>
  <c r="G2216" i="5"/>
  <c r="G521" i="5"/>
  <c r="H521" i="5"/>
  <c r="I521" i="5"/>
  <c r="F521" i="5"/>
  <c r="J521" i="5"/>
  <c r="R521" i="5"/>
  <c r="F833" i="5"/>
  <c r="I833" i="5"/>
  <c r="R833" i="5"/>
  <c r="H833" i="5"/>
  <c r="J833" i="5"/>
  <c r="G833" i="5"/>
  <c r="J1169" i="5"/>
  <c r="G1169" i="5"/>
  <c r="I1169" i="5"/>
  <c r="H1169" i="5"/>
  <c r="F1169" i="5"/>
  <c r="R1169" i="5"/>
  <c r="J393" i="5"/>
  <c r="G393" i="5"/>
  <c r="F393" i="5"/>
  <c r="H393" i="5"/>
  <c r="R393" i="5"/>
  <c r="I393" i="5"/>
  <c r="R42" i="5"/>
  <c r="F161" i="5"/>
  <c r="R161" i="5"/>
  <c r="H161" i="5"/>
  <c r="I161" i="5"/>
  <c r="G161" i="5"/>
  <c r="G329" i="5"/>
  <c r="F457" i="5"/>
  <c r="R457" i="5"/>
  <c r="G457" i="5"/>
  <c r="J457" i="5"/>
  <c r="H457" i="5"/>
  <c r="I457" i="5"/>
  <c r="I513" i="5"/>
  <c r="R513" i="5"/>
  <c r="H513" i="5"/>
  <c r="G513" i="5"/>
  <c r="F513" i="5"/>
  <c r="J513" i="5"/>
  <c r="F585" i="5"/>
  <c r="H585" i="5"/>
  <c r="R585" i="5"/>
  <c r="I585" i="5"/>
  <c r="G585" i="5"/>
  <c r="J585" i="5"/>
  <c r="R665" i="5"/>
  <c r="J665" i="5"/>
  <c r="G665" i="5"/>
  <c r="F665" i="5"/>
  <c r="I665" i="5"/>
  <c r="H665" i="5"/>
  <c r="J801" i="5"/>
  <c r="R801" i="5"/>
  <c r="G801" i="5"/>
  <c r="I801" i="5"/>
  <c r="F801" i="5"/>
  <c r="H801" i="5"/>
  <c r="I857" i="5"/>
  <c r="J857" i="5"/>
  <c r="H857" i="5"/>
  <c r="G857" i="5"/>
  <c r="F857" i="5"/>
  <c r="R857" i="5"/>
  <c r="G961" i="5"/>
  <c r="R961" i="5"/>
  <c r="H961" i="5"/>
  <c r="I961" i="5"/>
  <c r="J961" i="5"/>
  <c r="F961" i="5"/>
  <c r="F1073" i="5"/>
  <c r="G1073" i="5"/>
  <c r="J1073" i="5"/>
  <c r="I1073" i="5"/>
  <c r="R1073" i="5"/>
  <c r="H1073" i="5"/>
  <c r="G1265" i="5"/>
  <c r="J1265" i="5"/>
  <c r="H1265" i="5"/>
  <c r="R1265" i="5"/>
  <c r="I1265" i="5"/>
  <c r="F1265" i="5"/>
  <c r="F1297" i="5"/>
  <c r="H1297" i="5"/>
  <c r="R1297" i="5"/>
  <c r="J1297" i="5"/>
  <c r="I1297" i="5"/>
  <c r="G1385" i="5"/>
  <c r="H646" i="5"/>
  <c r="R646" i="5"/>
  <c r="J646" i="5"/>
  <c r="I646" i="5"/>
  <c r="F646" i="5"/>
  <c r="H910" i="5"/>
  <c r="F910" i="5"/>
  <c r="G910" i="5"/>
  <c r="J910" i="5"/>
  <c r="R910" i="5"/>
  <c r="I910" i="5"/>
  <c r="F462" i="5"/>
  <c r="G462" i="5"/>
  <c r="I462" i="5"/>
  <c r="R462" i="5"/>
  <c r="J462" i="5"/>
  <c r="H462" i="5"/>
  <c r="I750" i="5"/>
  <c r="H750" i="5"/>
  <c r="G750" i="5"/>
  <c r="J750" i="5"/>
  <c r="R750" i="5"/>
  <c r="F750" i="5"/>
  <c r="I494" i="5"/>
  <c r="H494" i="5"/>
  <c r="G494" i="5"/>
  <c r="F494" i="5"/>
  <c r="R494" i="5"/>
  <c r="J494" i="5"/>
  <c r="G1926" i="5"/>
  <c r="I1926" i="5"/>
  <c r="F1926" i="5"/>
  <c r="R1926" i="5"/>
  <c r="J1926" i="5"/>
  <c r="H1926" i="5"/>
  <c r="I1398" i="5"/>
  <c r="H1398" i="5"/>
  <c r="R1398" i="5"/>
  <c r="F1398" i="5"/>
  <c r="G1398" i="5"/>
  <c r="J1398" i="5"/>
  <c r="I1718" i="5"/>
  <c r="R1718" i="5"/>
  <c r="F1718" i="5"/>
  <c r="J1718" i="5"/>
  <c r="H1718" i="5"/>
  <c r="I2014" i="5"/>
  <c r="J2014" i="5"/>
  <c r="H2014" i="5"/>
  <c r="F2014" i="5"/>
  <c r="G2014" i="5"/>
  <c r="R2014" i="5"/>
  <c r="J2078" i="5"/>
  <c r="H2078" i="5"/>
  <c r="G2078" i="5"/>
  <c r="R2078" i="5"/>
  <c r="I2078" i="5"/>
  <c r="F2078" i="5"/>
  <c r="I2278" i="5"/>
  <c r="R2278" i="5"/>
  <c r="H2278" i="5"/>
  <c r="J2278" i="5"/>
  <c r="F2278" i="5"/>
  <c r="R206" i="5"/>
  <c r="G206" i="5"/>
  <c r="H206" i="5"/>
  <c r="I206" i="5"/>
  <c r="F206" i="5"/>
  <c r="H310" i="5"/>
  <c r="G310" i="5"/>
  <c r="R310" i="5"/>
  <c r="F310" i="5"/>
  <c r="I310" i="5"/>
  <c r="I1286" i="5"/>
  <c r="G1286" i="5"/>
  <c r="H1286" i="5"/>
  <c r="J1286" i="5"/>
  <c r="F1286" i="5"/>
  <c r="R1286" i="5"/>
  <c r="F1462" i="5"/>
  <c r="G1462" i="5"/>
  <c r="H1462" i="5"/>
  <c r="J1462" i="5"/>
  <c r="R1462" i="5"/>
  <c r="I1462" i="5"/>
  <c r="R1782" i="5"/>
  <c r="I1782" i="5"/>
  <c r="H1782" i="5"/>
  <c r="J1782" i="5"/>
  <c r="F1782" i="5"/>
  <c r="J1838" i="5"/>
  <c r="I1838" i="5"/>
  <c r="F1838" i="5"/>
  <c r="H1838" i="5"/>
  <c r="R1838" i="5"/>
  <c r="H1950" i="5"/>
  <c r="R1950" i="5"/>
  <c r="F1950" i="5"/>
  <c r="J1950" i="5"/>
  <c r="G1950" i="5"/>
  <c r="H2022" i="5"/>
  <c r="J2022" i="5"/>
  <c r="G2022" i="5"/>
  <c r="I2022" i="5"/>
  <c r="R2022" i="5"/>
  <c r="F2022" i="5"/>
  <c r="H2102" i="5"/>
  <c r="I2102" i="5"/>
  <c r="G2102" i="5"/>
  <c r="R2102" i="5"/>
  <c r="J2102" i="5"/>
  <c r="F2102" i="5"/>
  <c r="F2350" i="5"/>
  <c r="G2350" i="5"/>
  <c r="I2350" i="5"/>
  <c r="H2350" i="5"/>
  <c r="J2350" i="5"/>
  <c r="R2350" i="5"/>
  <c r="H1110" i="5"/>
  <c r="R1110" i="5"/>
  <c r="J1110" i="5"/>
  <c r="F1110" i="5"/>
  <c r="G1110" i="5"/>
  <c r="I1110" i="5"/>
  <c r="J806" i="5"/>
  <c r="G806" i="5"/>
  <c r="H806" i="5"/>
  <c r="F806" i="5"/>
  <c r="R806" i="5"/>
  <c r="I806" i="5"/>
  <c r="J894" i="5"/>
  <c r="I894" i="5"/>
  <c r="G894" i="5"/>
  <c r="R894" i="5"/>
  <c r="H894" i="5"/>
  <c r="F894" i="5"/>
  <c r="G430" i="5"/>
  <c r="H430" i="5"/>
  <c r="F430" i="5"/>
  <c r="J430" i="5"/>
  <c r="R430" i="5"/>
  <c r="I430" i="5"/>
  <c r="R39" i="5"/>
  <c r="R1174" i="5"/>
  <c r="J1174" i="5"/>
  <c r="H1174" i="5"/>
  <c r="F1174" i="5"/>
  <c r="I1174" i="5"/>
  <c r="F1374" i="5"/>
  <c r="J1374" i="5"/>
  <c r="G1374" i="5"/>
  <c r="R1374" i="5"/>
  <c r="H1374" i="5"/>
  <c r="I1374" i="5"/>
  <c r="G1510" i="5"/>
  <c r="R1510" i="5"/>
  <c r="J1510" i="5"/>
  <c r="H1510" i="5"/>
  <c r="I1510" i="5"/>
  <c r="F1510" i="5"/>
  <c r="G1726" i="5"/>
  <c r="F1726" i="5"/>
  <c r="R1726" i="5"/>
  <c r="J1726" i="5"/>
  <c r="H1726" i="5"/>
  <c r="I1726" i="5"/>
  <c r="J2294" i="5"/>
  <c r="F2294" i="5"/>
  <c r="H2294" i="5"/>
  <c r="I2294" i="5"/>
  <c r="R2294" i="5"/>
  <c r="I2454" i="5"/>
  <c r="J2454" i="5"/>
  <c r="R2454" i="5"/>
  <c r="H2454" i="5"/>
  <c r="F2454" i="5"/>
  <c r="F214" i="5"/>
  <c r="H214" i="5"/>
  <c r="R214" i="5"/>
  <c r="I214" i="5"/>
  <c r="G214" i="5"/>
  <c r="F478" i="5"/>
  <c r="J478" i="5"/>
  <c r="I478" i="5"/>
  <c r="G478" i="5"/>
  <c r="R478" i="5"/>
  <c r="H478" i="5"/>
  <c r="G1174" i="5"/>
  <c r="H1310" i="5"/>
  <c r="R1310" i="5"/>
  <c r="F1310" i="5"/>
  <c r="J1310" i="5"/>
  <c r="I1310" i="5"/>
  <c r="I1470" i="5"/>
  <c r="R1470" i="5"/>
  <c r="G1470" i="5"/>
  <c r="H1470" i="5"/>
  <c r="F1470" i="5"/>
  <c r="J1470" i="5"/>
  <c r="I1574" i="5"/>
  <c r="G1574" i="5"/>
  <c r="J1574" i="5"/>
  <c r="F1574" i="5"/>
  <c r="H1574" i="5"/>
  <c r="R1574" i="5"/>
  <c r="F1798" i="5"/>
  <c r="I1798" i="5"/>
  <c r="H1798" i="5"/>
  <c r="J1798" i="5"/>
  <c r="R1798" i="5"/>
  <c r="G1798" i="5"/>
  <c r="G1862" i="5"/>
  <c r="F1862" i="5"/>
  <c r="R1862" i="5"/>
  <c r="I1862" i="5"/>
  <c r="H1862" i="5"/>
  <c r="J1862" i="5"/>
  <c r="H1982" i="5"/>
  <c r="J1982" i="5"/>
  <c r="F1982" i="5"/>
  <c r="R1982" i="5"/>
  <c r="I1982" i="5"/>
  <c r="H2030" i="5"/>
  <c r="R2030" i="5"/>
  <c r="F2030" i="5"/>
  <c r="J2030" i="5"/>
  <c r="I2030" i="5"/>
  <c r="G2030" i="5"/>
  <c r="H2166" i="5"/>
  <c r="J2166" i="5"/>
  <c r="R2166" i="5"/>
  <c r="F2166" i="5"/>
  <c r="I2166" i="5"/>
  <c r="R2374" i="5"/>
  <c r="F2374" i="5"/>
  <c r="J2374" i="5"/>
  <c r="H2374" i="5"/>
  <c r="G2374" i="5"/>
  <c r="I2374" i="5"/>
  <c r="R358" i="5"/>
  <c r="I358" i="5"/>
  <c r="G358" i="5"/>
  <c r="F358" i="5"/>
  <c r="H358" i="5"/>
  <c r="I886" i="5"/>
  <c r="F886" i="5"/>
  <c r="R886" i="5"/>
  <c r="H886" i="5"/>
  <c r="G886" i="5"/>
  <c r="J886" i="5"/>
  <c r="F662" i="5"/>
  <c r="R662" i="5"/>
  <c r="J662" i="5"/>
  <c r="H662" i="5"/>
  <c r="I662" i="5"/>
  <c r="G662" i="5"/>
  <c r="H1086" i="5"/>
  <c r="F1086" i="5"/>
  <c r="I1086" i="5"/>
  <c r="R1086" i="5"/>
  <c r="J1086" i="5"/>
  <c r="R278" i="5"/>
  <c r="I278" i="5"/>
  <c r="F278" i="5"/>
  <c r="G278" i="5"/>
  <c r="H278" i="5"/>
  <c r="H1382" i="5"/>
  <c r="F1382" i="5"/>
  <c r="J1382" i="5"/>
  <c r="I1382" i="5"/>
  <c r="G1382" i="5"/>
  <c r="R1382" i="5"/>
  <c r="H2142" i="5"/>
  <c r="R2142" i="5"/>
  <c r="F2142" i="5"/>
  <c r="I2142" i="5"/>
  <c r="G2142" i="5"/>
  <c r="J2142" i="5"/>
  <c r="R2470" i="5"/>
  <c r="H2470" i="5"/>
  <c r="I2470" i="5"/>
  <c r="J2470" i="5"/>
  <c r="F2470" i="5"/>
  <c r="F86" i="5"/>
  <c r="H86" i="5"/>
  <c r="R86" i="5"/>
  <c r="I86" i="5"/>
  <c r="G86" i="5"/>
  <c r="R246" i="5"/>
  <c r="H246" i="5"/>
  <c r="I246" i="5"/>
  <c r="G246" i="5"/>
  <c r="F246" i="5"/>
  <c r="J510" i="5"/>
  <c r="R510" i="5"/>
  <c r="F510" i="5"/>
  <c r="H510" i="5"/>
  <c r="H1022" i="5"/>
  <c r="I1022" i="5"/>
  <c r="J1022" i="5"/>
  <c r="R1022" i="5"/>
  <c r="G1022" i="5"/>
  <c r="F1022" i="5"/>
  <c r="I1190" i="5"/>
  <c r="F1190" i="5"/>
  <c r="J1190" i="5"/>
  <c r="H1190" i="5"/>
  <c r="R1190" i="5"/>
  <c r="G1486" i="5"/>
  <c r="J1486" i="5"/>
  <c r="I1486" i="5"/>
  <c r="F1486" i="5"/>
  <c r="R1486" i="5"/>
  <c r="H1486" i="5"/>
  <c r="I1734" i="5"/>
  <c r="H1734" i="5"/>
  <c r="R1734" i="5"/>
  <c r="F1734" i="5"/>
  <c r="J1734" i="5"/>
  <c r="I1814" i="5"/>
  <c r="F1814" i="5"/>
  <c r="R1814" i="5"/>
  <c r="H1814" i="5"/>
  <c r="J1814" i="5"/>
  <c r="H1918" i="5"/>
  <c r="R1918" i="5"/>
  <c r="F1918" i="5"/>
  <c r="I1918" i="5"/>
  <c r="J1918" i="5"/>
  <c r="F2190" i="5"/>
  <c r="J2190" i="5"/>
  <c r="H2190" i="5"/>
  <c r="R2190" i="5"/>
  <c r="G2190" i="5"/>
  <c r="I2190" i="5"/>
  <c r="F2270" i="5"/>
  <c r="R2270" i="5"/>
  <c r="H2270" i="5"/>
  <c r="J2270" i="5"/>
  <c r="I2270" i="5"/>
  <c r="I2310" i="5"/>
  <c r="G2310" i="5"/>
  <c r="J2310" i="5"/>
  <c r="F2310" i="5"/>
  <c r="H2310" i="5"/>
  <c r="R2310" i="5"/>
  <c r="F2438" i="5"/>
  <c r="I2438" i="5"/>
  <c r="J2438" i="5"/>
  <c r="G2438" i="5"/>
  <c r="H2438" i="5"/>
  <c r="R2438" i="5"/>
  <c r="I318" i="5"/>
  <c r="H318" i="5"/>
  <c r="R318" i="5"/>
  <c r="G318" i="5"/>
  <c r="F318" i="5"/>
  <c r="H726" i="5"/>
  <c r="G726" i="5"/>
  <c r="R726" i="5"/>
  <c r="I726" i="5"/>
  <c r="J726" i="5"/>
  <c r="F726" i="5"/>
  <c r="G1094" i="5"/>
  <c r="F1094" i="5"/>
  <c r="R1094" i="5"/>
  <c r="H1094" i="5"/>
  <c r="I1094" i="5"/>
  <c r="J1094" i="5"/>
  <c r="J1070" i="5"/>
  <c r="I1070" i="5"/>
  <c r="F1070" i="5"/>
  <c r="G1070" i="5"/>
  <c r="R1070" i="5"/>
  <c r="H1070" i="5"/>
  <c r="F1390" i="5"/>
  <c r="I1390" i="5"/>
  <c r="G1390" i="5"/>
  <c r="R1390" i="5"/>
  <c r="J1390" i="5"/>
  <c r="H1390" i="5"/>
  <c r="R1638" i="5"/>
  <c r="F1638" i="5"/>
  <c r="G1638" i="5"/>
  <c r="I1638" i="5"/>
  <c r="J1638" i="5"/>
  <c r="H1638" i="5"/>
  <c r="F2006" i="5"/>
  <c r="R2006" i="5"/>
  <c r="I2006" i="5"/>
  <c r="J2006" i="5"/>
  <c r="H2006" i="5"/>
  <c r="G2006" i="5"/>
  <c r="F2070" i="5"/>
  <c r="H2070" i="5"/>
  <c r="I2070" i="5"/>
  <c r="R2070" i="5"/>
  <c r="J2070" i="5"/>
  <c r="J2230" i="5"/>
  <c r="I2230" i="5"/>
  <c r="R2230" i="5"/>
  <c r="G2230" i="5"/>
  <c r="H2230" i="5"/>
  <c r="F2230" i="5"/>
  <c r="H2342" i="5"/>
  <c r="G2342" i="5"/>
  <c r="I2342" i="5"/>
  <c r="F2342" i="5"/>
  <c r="J2342" i="5"/>
  <c r="R2342" i="5"/>
  <c r="F1062" i="5"/>
  <c r="I1062" i="5"/>
  <c r="H1062" i="5"/>
  <c r="J1062" i="5"/>
  <c r="G1062" i="5"/>
  <c r="R1062" i="5"/>
  <c r="H390" i="5"/>
  <c r="R390" i="5"/>
  <c r="G390" i="5"/>
  <c r="F390" i="5"/>
  <c r="I390" i="5"/>
  <c r="J550" i="5"/>
  <c r="G550" i="5"/>
  <c r="R550" i="5"/>
  <c r="F550" i="5"/>
  <c r="H550" i="5"/>
  <c r="I550" i="5"/>
  <c r="F918" i="5"/>
  <c r="J918" i="5"/>
  <c r="I918" i="5"/>
  <c r="G918" i="5"/>
  <c r="R918" i="5"/>
  <c r="H918" i="5"/>
  <c r="J1262" i="5"/>
  <c r="H1262" i="5"/>
  <c r="I1262" i="5"/>
  <c r="F1262" i="5"/>
  <c r="G1262" i="5"/>
  <c r="R1262" i="5"/>
  <c r="J1366" i="5"/>
  <c r="R1366" i="5"/>
  <c r="H1366" i="5"/>
  <c r="G1366" i="5"/>
  <c r="F1366" i="5"/>
  <c r="I1366" i="5"/>
  <c r="F1494" i="5"/>
  <c r="H1494" i="5"/>
  <c r="G1494" i="5"/>
  <c r="I1494" i="5"/>
  <c r="J1494" i="5"/>
  <c r="R1494" i="5"/>
  <c r="I1758" i="5"/>
  <c r="R1758" i="5"/>
  <c r="F1758" i="5"/>
  <c r="H1758" i="5"/>
  <c r="J1758" i="5"/>
  <c r="I1822" i="5"/>
  <c r="R1822" i="5"/>
  <c r="F1822" i="5"/>
  <c r="J1822" i="5"/>
  <c r="H1822" i="5"/>
  <c r="H1934" i="5"/>
  <c r="R1934" i="5"/>
  <c r="G1934" i="5"/>
  <c r="F1934" i="5"/>
  <c r="I1934" i="5"/>
  <c r="J1934" i="5"/>
  <c r="H2446" i="5"/>
  <c r="J2446" i="5"/>
  <c r="G2446" i="5"/>
  <c r="I2446" i="5"/>
  <c r="F2446" i="5"/>
  <c r="R2446" i="5"/>
  <c r="C5" i="6"/>
  <c r="F2462" i="5"/>
  <c r="G2462" i="5"/>
  <c r="H2462" i="5"/>
  <c r="J2462" i="5"/>
  <c r="I2462" i="5"/>
  <c r="R2462" i="5"/>
  <c r="J2135" i="5"/>
  <c r="I2135" i="5"/>
  <c r="G2135" i="5"/>
  <c r="H2135" i="5"/>
  <c r="F2135" i="5"/>
  <c r="R2135" i="5"/>
  <c r="I2406" i="5"/>
  <c r="J2406" i="5"/>
  <c r="R2406" i="5"/>
  <c r="H2406" i="5"/>
  <c r="F2406" i="5"/>
  <c r="C39" i="6"/>
  <c r="C61" i="6"/>
  <c r="C72" i="6"/>
  <c r="C83" i="6"/>
  <c r="C50" i="6"/>
  <c r="B2" i="6"/>
  <c r="C124" i="6"/>
  <c r="D98" i="6"/>
  <c r="C98" i="6"/>
  <c r="C114" i="6"/>
  <c r="D114" i="6"/>
  <c r="AA14" i="4" a="1"/>
  <c r="AA14" i="4"/>
  <c r="AA15" i="4" a="1"/>
  <c r="B31" i="4"/>
  <c r="A18" i="6"/>
  <c r="F40" i="6"/>
  <c r="B32" i="4"/>
  <c r="A19" i="6"/>
  <c r="F41" i="6"/>
  <c r="AA15" i="4"/>
  <c r="B33" i="4"/>
  <c r="A20" i="6"/>
  <c r="F42" i="6"/>
  <c r="F18" i="6"/>
  <c r="H18" i="6"/>
  <c r="F19" i="6"/>
  <c r="H19" i="6"/>
  <c r="F20" i="6"/>
  <c r="H20" i="6"/>
  <c r="O33" i="4"/>
  <c r="P57" i="4"/>
  <c r="B123" i="4"/>
  <c r="A101" i="6"/>
  <c r="O32" i="4"/>
  <c r="P56" i="4"/>
  <c r="B122" i="4"/>
  <c r="A100" i="6"/>
  <c r="B105" i="4"/>
  <c r="A86" i="6"/>
  <c r="B104" i="4"/>
  <c r="A85" i="6"/>
  <c r="B93" i="4"/>
  <c r="A75" i="6"/>
  <c r="B92" i="4"/>
  <c r="A74" i="6"/>
  <c r="B81" i="4"/>
  <c r="A64" i="6"/>
  <c r="B80" i="4"/>
  <c r="A63" i="6"/>
  <c r="B69" i="4"/>
  <c r="A53" i="6"/>
  <c r="B68" i="4"/>
  <c r="A52" i="6"/>
  <c r="B57" i="4"/>
  <c r="A42" i="6"/>
  <c r="B56" i="4"/>
  <c r="A41" i="6"/>
  <c r="P45" i="4"/>
  <c r="B45" i="4"/>
  <c r="A31" i="6"/>
  <c r="P44" i="4"/>
  <c r="B44" i="4"/>
  <c r="A30" i="6"/>
  <c r="D20" i="6"/>
  <c r="D19" i="6"/>
  <c r="C19" i="6"/>
  <c r="C20" i="6"/>
  <c r="F116" i="6"/>
  <c r="A116" i="6"/>
  <c r="G116" i="6"/>
  <c r="H116" i="6"/>
  <c r="D116" i="6"/>
  <c r="F117" i="6"/>
  <c r="A117" i="6"/>
  <c r="G117" i="6"/>
  <c r="H117" i="6"/>
  <c r="D117" i="6"/>
  <c r="C116" i="6"/>
  <c r="C117" i="6"/>
  <c r="H41" i="6"/>
  <c r="C41" i="6"/>
  <c r="H42" i="6"/>
  <c r="C42" i="6"/>
  <c r="F52" i="6"/>
  <c r="H52" i="6"/>
  <c r="C52" i="6"/>
  <c r="F53" i="6"/>
  <c r="H53" i="6"/>
  <c r="C53" i="6"/>
  <c r="F63" i="6"/>
  <c r="H63" i="6"/>
  <c r="C63" i="6"/>
  <c r="F64" i="6"/>
  <c r="H64" i="6"/>
  <c r="C64" i="6"/>
  <c r="F74" i="6"/>
  <c r="H74" i="6"/>
  <c r="C74" i="6"/>
  <c r="F75" i="6"/>
  <c r="H75" i="6"/>
  <c r="C75" i="6"/>
  <c r="F85" i="6"/>
  <c r="H85" i="6"/>
  <c r="C85" i="6"/>
  <c r="F86" i="6"/>
  <c r="H86" i="6"/>
  <c r="C86" i="6"/>
  <c r="F100" i="6"/>
  <c r="H100" i="6"/>
  <c r="C100" i="6"/>
  <c r="F101" i="6"/>
  <c r="H101" i="6"/>
  <c r="C101" i="6"/>
  <c r="F30" i="6"/>
  <c r="H30" i="6"/>
  <c r="K116" i="6"/>
  <c r="F31" i="6"/>
  <c r="H31" i="6"/>
  <c r="K117" i="6"/>
  <c r="C30" i="6"/>
  <c r="C31" i="6"/>
  <c r="D30" i="6"/>
  <c r="D31" i="6"/>
  <c r="D41" i="6"/>
  <c r="D42" i="6"/>
  <c r="D52" i="6"/>
  <c r="D53" i="6"/>
  <c r="D63" i="6"/>
  <c r="D64" i="6"/>
  <c r="D74" i="6"/>
  <c r="D75" i="6"/>
  <c r="D85" i="6"/>
  <c r="D86" i="6"/>
  <c r="D100" i="6"/>
  <c r="D101" i="6"/>
  <c r="F51" i="6"/>
  <c r="F62" i="6"/>
  <c r="F73" i="6"/>
  <c r="F84" i="6"/>
  <c r="H84" i="6"/>
  <c r="D84" i="6"/>
  <c r="H73" i="6"/>
  <c r="D73" i="6"/>
  <c r="H62" i="6"/>
  <c r="D62" i="6"/>
  <c r="H51" i="6"/>
  <c r="D51" i="6"/>
  <c r="H40" i="6"/>
  <c r="D40" i="6"/>
  <c r="F29" i="6"/>
  <c r="H29" i="6"/>
  <c r="D29" i="6"/>
  <c r="C29" i="6"/>
  <c r="K115" i="6"/>
  <c r="C84" i="6"/>
  <c r="C73" i="6"/>
  <c r="C62" i="6"/>
  <c r="C51" i="6"/>
  <c r="C40" i="6"/>
  <c r="F99" i="6"/>
  <c r="H99" i="6"/>
  <c r="D99" i="6"/>
  <c r="C99" i="6"/>
  <c r="F115" i="6"/>
  <c r="A115" i="6"/>
  <c r="G115" i="6"/>
  <c r="H115" i="6"/>
  <c r="D115" i="6"/>
  <c r="C115" i="6"/>
  <c r="C18" i="6"/>
  <c r="D18" i="6"/>
  <c r="O31" i="4"/>
  <c r="P43" i="4"/>
  <c r="B43" i="4"/>
  <c r="A29" i="6"/>
  <c r="P55" i="4"/>
  <c r="B55" i="4"/>
  <c r="A40" i="6"/>
  <c r="B67" i="4"/>
  <c r="A51" i="6"/>
  <c r="B79" i="4"/>
  <c r="A62" i="6"/>
  <c r="B91" i="4"/>
  <c r="A73" i="6"/>
  <c r="B103" i="4"/>
  <c r="A84" i="6"/>
  <c r="B121" i="4"/>
  <c r="A99" i="6"/>
  <c r="AA16" i="4" a="1"/>
  <c r="AA16" i="4"/>
  <c r="A118" i="6"/>
  <c r="G118" i="6"/>
  <c r="AA17" i="4" a="1"/>
  <c r="AA17" i="4"/>
  <c r="A119" i="6"/>
  <c r="G119" i="6"/>
  <c r="B34" i="4"/>
  <c r="A21" i="6"/>
  <c r="F43" i="6"/>
  <c r="F118" i="6"/>
  <c r="H118" i="6"/>
  <c r="D118" i="6"/>
  <c r="C118" i="6"/>
  <c r="F21" i="6"/>
  <c r="H21" i="6"/>
  <c r="C21" i="6"/>
  <c r="D21" i="6"/>
  <c r="H43" i="6"/>
  <c r="C43" i="6"/>
  <c r="F54" i="6"/>
  <c r="H54" i="6"/>
  <c r="C54" i="6"/>
  <c r="F65" i="6"/>
  <c r="H65" i="6"/>
  <c r="C65" i="6"/>
  <c r="F76" i="6"/>
  <c r="H76" i="6"/>
  <c r="C76" i="6"/>
  <c r="F87" i="6"/>
  <c r="H87" i="6"/>
  <c r="C87" i="6"/>
  <c r="F102" i="6"/>
  <c r="H102" i="6"/>
  <c r="C102" i="6"/>
  <c r="F32" i="6"/>
  <c r="H32" i="6"/>
  <c r="K118" i="6"/>
  <c r="C32" i="6"/>
  <c r="D32" i="6"/>
  <c r="D43" i="6"/>
  <c r="D54" i="6"/>
  <c r="D65" i="6"/>
  <c r="D76" i="6"/>
  <c r="D87" i="6"/>
  <c r="D102" i="6"/>
  <c r="O34" i="4"/>
  <c r="P46" i="4"/>
  <c r="B46" i="4"/>
  <c r="A32" i="6"/>
  <c r="P58" i="4"/>
  <c r="B58" i="4"/>
  <c r="A43" i="6"/>
  <c r="B70" i="4"/>
  <c r="A54" i="6"/>
  <c r="B82" i="4"/>
  <c r="A65" i="6"/>
  <c r="B94" i="4"/>
  <c r="A76" i="6"/>
  <c r="B106" i="4"/>
  <c r="A87" i="6"/>
  <c r="B124" i="4"/>
  <c r="A102" i="6"/>
  <c r="B35" i="4"/>
  <c r="O35" i="4"/>
  <c r="P59" i="4"/>
  <c r="B125" i="4"/>
  <c r="A103" i="6"/>
  <c r="B107" i="4"/>
  <c r="A88" i="6"/>
  <c r="B95" i="4"/>
  <c r="A77" i="6"/>
  <c r="B83" i="4"/>
  <c r="A66" i="6"/>
  <c r="B71" i="4"/>
  <c r="A55" i="6"/>
  <c r="B59" i="4"/>
  <c r="A44" i="6"/>
  <c r="P47" i="4"/>
  <c r="B47" i="4"/>
  <c r="A33" i="6"/>
  <c r="A22" i="6"/>
  <c r="F22" i="6"/>
  <c r="H22" i="6"/>
  <c r="D22" i="6"/>
  <c r="C22" i="6"/>
  <c r="F33" i="6"/>
  <c r="H33" i="6"/>
  <c r="F44" i="6"/>
  <c r="H44" i="6"/>
  <c r="F55" i="6"/>
  <c r="H55" i="6"/>
  <c r="F66" i="6"/>
  <c r="H66" i="6"/>
  <c r="F77" i="6"/>
  <c r="H77" i="6"/>
  <c r="F88" i="6"/>
  <c r="H88" i="6"/>
  <c r="F94" i="6"/>
  <c r="H94" i="6"/>
  <c r="F95" i="6"/>
  <c r="H95" i="6"/>
  <c r="F96" i="6"/>
  <c r="H96" i="6"/>
  <c r="F103" i="6"/>
  <c r="H103" i="6"/>
  <c r="F108" i="6"/>
  <c r="H108" i="6"/>
  <c r="F109" i="6"/>
  <c r="H109" i="6"/>
  <c r="F110" i="6"/>
  <c r="H110" i="6"/>
  <c r="F111" i="6"/>
  <c r="H111" i="6"/>
  <c r="F119" i="6"/>
  <c r="H119" i="6"/>
  <c r="H125" i="6"/>
  <c r="D2" i="6"/>
  <c r="D119" i="6"/>
  <c r="C119" i="6"/>
  <c r="C95" i="6"/>
  <c r="C96" i="6"/>
  <c r="D96" i="6"/>
  <c r="D109" i="6"/>
  <c r="C108" i="6"/>
  <c r="D94" i="6"/>
  <c r="D95" i="6"/>
  <c r="C111" i="6"/>
  <c r="C110" i="6"/>
  <c r="C109" i="6"/>
  <c r="C94" i="6"/>
  <c r="D110" i="6"/>
  <c r="D111" i="6"/>
  <c r="D108" i="6"/>
  <c r="C44" i="6"/>
  <c r="C55" i="6"/>
  <c r="C66" i="6"/>
  <c r="C77" i="6"/>
  <c r="C88" i="6"/>
  <c r="C103" i="6"/>
  <c r="K119" i="6"/>
  <c r="C33" i="6"/>
  <c r="D33" i="6"/>
  <c r="D44" i="6"/>
  <c r="D55" i="6"/>
  <c r="D66" i="6"/>
  <c r="D77" i="6"/>
  <c r="D88" i="6"/>
  <c r="D103" i="6"/>
  <c r="AA18" i="4" a="1"/>
  <c r="AA18" i="4"/>
  <c r="AA19" i="4" a="1"/>
  <c r="AA19" i="4"/>
  <c r="AA20" i="4" a="1"/>
  <c r="AA20" i="4"/>
  <c r="B38" i="4"/>
  <c r="O38" i="4"/>
  <c r="P62" i="4"/>
  <c r="B128" i="4"/>
  <c r="A106" i="6"/>
  <c r="B110" i="4"/>
  <c r="A91" i="6"/>
  <c r="B98" i="4"/>
  <c r="A80" i="6"/>
  <c r="B86" i="4"/>
  <c r="A69" i="6"/>
  <c r="B74" i="4"/>
  <c r="A58" i="6"/>
  <c r="B62" i="4"/>
  <c r="A47" i="6"/>
  <c r="P50" i="4"/>
  <c r="B50" i="4"/>
  <c r="A36" i="6"/>
  <c r="A25" i="6"/>
  <c r="B37" i="4"/>
  <c r="A24" i="6"/>
  <c r="O37" i="4"/>
  <c r="P49" i="4"/>
  <c r="B49" i="4"/>
  <c r="A35" i="6"/>
  <c r="P61" i="4"/>
  <c r="B61" i="4"/>
  <c r="A46" i="6"/>
  <c r="B73" i="4"/>
  <c r="A57" i="6"/>
  <c r="B85" i="4"/>
  <c r="A68" i="6"/>
  <c r="B97" i="4"/>
  <c r="A79" i="6"/>
  <c r="B109" i="4"/>
  <c r="A90" i="6"/>
  <c r="B127" i="4"/>
  <c r="A105" i="6"/>
  <c r="B36" i="4"/>
  <c r="O36" i="4"/>
  <c r="P60" i="4"/>
  <c r="B126" i="4"/>
  <c r="A104" i="6"/>
  <c r="B108" i="4"/>
  <c r="A89" i="6"/>
  <c r="B96" i="4"/>
  <c r="A78" i="6"/>
  <c r="B84" i="4"/>
  <c r="A67" i="6"/>
  <c r="B72" i="4"/>
  <c r="A56" i="6"/>
  <c r="B60" i="4"/>
  <c r="A45" i="6"/>
  <c r="P48" i="4"/>
  <c r="B48" i="4"/>
  <c r="A34" i="6"/>
  <c r="A23" i="6"/>
  <c r="A120" i="6"/>
  <c r="A121" i="6"/>
  <c r="A122" i="6"/>
  <c r="AA21" i="4" a="1"/>
  <c r="AA21" i="4"/>
  <c r="A123" i="6"/>
  <c r="B39" i="4"/>
  <c r="O39" i="4"/>
  <c r="P63" i="4"/>
  <c r="B129" i="4"/>
  <c r="A107" i="6"/>
  <c r="B111" i="4"/>
  <c r="A92" i="6"/>
  <c r="AA22" i="4"/>
  <c r="AA23" i="4"/>
  <c r="Q53" i="4"/>
  <c r="B101" i="4"/>
  <c r="A82" i="6"/>
  <c r="B99" i="4"/>
  <c r="A81" i="6"/>
  <c r="B89" i="4"/>
  <c r="A71" i="6"/>
  <c r="B87" i="4"/>
  <c r="A70" i="6"/>
  <c r="B77" i="4"/>
  <c r="A60" i="6"/>
  <c r="B75" i="4"/>
  <c r="A59" i="6"/>
  <c r="B65" i="4"/>
  <c r="A49" i="6"/>
  <c r="B63" i="4"/>
  <c r="A48" i="6"/>
  <c r="B53" i="4"/>
  <c r="A38" i="6"/>
  <c r="P51" i="4"/>
  <c r="B51" i="4"/>
  <c r="A37" i="6"/>
  <c r="Q41" i="4"/>
  <c r="B41" i="4"/>
  <c r="A27" i="6"/>
  <c r="A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<sst xmlns="http://schemas.openxmlformats.org/spreadsheetml/2006/main" count="28461" uniqueCount="20087">
  <si>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</si>
  <si>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</si>
  <si>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</si>
  <si>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</si>
  <si>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</si>
  <si>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</si>
  <si>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</si>
  <si>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</si>
  <si>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</si>
  <si>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</si>
  <si>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</si>
  <si>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</si>
  <si>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</si>
  <si>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</si>
  <si>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</si>
  <si>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</si>
  <si>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</si>
  <si>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</si>
  <si>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</si>
  <si>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</si>
  <si>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</si>
  <si>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</si>
  <si>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</si>
  <si>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</si>
  <si>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</si>
  <si>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</si>
  <si>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</si>
  <si>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</si>
  <si>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</si>
  <si>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</si>
  <si>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</si>
  <si>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</si>
  <si>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</si>
  <si>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</si>
  <si>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</si>
  <si>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</si>
  <si>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</si>
  <si>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</si>
  <si>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</si>
  <si>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</si>
  <si>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</si>
  <si>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</si>
  <si>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</si>
  <si>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</si>
  <si>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</si>
  <si>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</si>
  <si>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</si>
  <si>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</si>
  <si>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</si>
  <si>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</si>
  <si>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</si>
  <si>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</si>
  <si>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</si>
  <si>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</si>
  <si>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</si>
  <si>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</si>
  <si>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</si>
  <si>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</si>
  <si>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</si>
  <si>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</si>
  <si>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</si>
  <si>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</si>
  <si>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</si>
  <si>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</si>
  <si>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</si>
  <si>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</si>
  <si>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</si>
  <si>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</si>
  <si>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</si>
  <si>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</si>
  <si>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</si>
  <si>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</si>
  <si>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</si>
  <si>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</si>
  <si>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</si>
  <si>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</si>
  <si>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</si>
  <si>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</si>
  <si>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</si>
  <si>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</si>
  <si>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</si>
  <si>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</si>
  <si>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</si>
  <si>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</si>
  <si>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</si>
  <si>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</si>
  <si>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</si>
  <si>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</si>
  <si>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</si>
  <si>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</si>
  <si>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</si>
  <si>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</si>
  <si>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</si>
  <si>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</si>
  <si>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</si>
  <si>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</si>
  <si>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</si>
  <si>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</si>
  <si>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</si>
  <si>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</si>
  <si>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</si>
  <si>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</si>
  <si>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</si>
  <si>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</si>
  <si>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</si>
  <si>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</si>
  <si>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</si>
  <si>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</si>
  <si>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</si>
  <si>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</si>
  <si>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</si>
  <si>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</si>
  <si>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</si>
  <si>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</si>
  <si>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</si>
  <si>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</si>
  <si>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</si>
  <si>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</si>
  <si>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</si>
  <si>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</si>
  <si>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</si>
  <si>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</si>
  <si>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</si>
  <si>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</si>
  <si>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</si>
  <si>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</si>
  <si>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</si>
  <si>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</si>
  <si>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</si>
  <si>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</si>
  <si>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</si>
  <si>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</si>
  <si>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</si>
  <si>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</si>
  <si>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</si>
  <si>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</si>
  <si>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</si>
  <si>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</si>
  <si>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</si>
  <si>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</si>
  <si>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</si>
  <si>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</si>
  <si>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</si>
  <si>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</si>
  <si>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</si>
  <si>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</si>
  <si>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</si>
  <si>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</si>
  <si>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</si>
  <si>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</si>
  <si>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</si>
  <si>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</si>
  <si>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</si>
  <si>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</si>
  <si>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</si>
  <si>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</si>
  <si>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</si>
  <si>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</si>
  <si>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</si>
  <si>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</si>
  <si>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</si>
  <si>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</si>
  <si>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</si>
  <si>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</si>
  <si>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</si>
  <si>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</si>
  <si>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</si>
  <si>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</si>
  <si>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</si>
  <si>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</si>
  <si>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</si>
  <si>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</si>
  <si>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</si>
  <si>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</si>
  <si>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</si>
  <si>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</si>
  <si>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</si>
  <si>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</si>
  <si>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</si>
  <si>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</si>
  <si>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</si>
  <si>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</si>
  <si>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</si>
  <si>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</si>
  <si>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</si>
  <si>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</si>
  <si>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</si>
  <si>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</si>
  <si>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</si>
  <si>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</si>
  <si>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</si>
  <si>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</si>
  <si>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</si>
  <si>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</si>
  <si>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</si>
  <si>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</si>
  <si>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</si>
  <si>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</si>
  <si>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</si>
  <si>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</si>
  <si>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</si>
  <si>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</si>
  <si>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</si>
  <si>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</si>
  <si>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</si>
  <si>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</si>
  <si>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</si>
  <si>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</si>
  <si>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</si>
  <si>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</si>
  <si>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</si>
  <si>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</si>
  <si>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</si>
  <si>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</si>
  <si>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</si>
  <si>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</si>
  <si>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</si>
  <si>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</si>
  <si>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</si>
  <si>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</si>
  <si>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</si>
  <si>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</si>
  <si>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</si>
  <si>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</si>
  <si>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</si>
  <si>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</si>
  <si>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</si>
  <si>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</si>
  <si>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</si>
  <si>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</si>
  <si>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</si>
  <si>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</si>
  <si>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</si>
  <si>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</si>
  <si>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</si>
  <si>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</si>
  <si>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</si>
  <si>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</si>
  <si>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</si>
  <si>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</si>
  <si>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</si>
  <si>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</si>
  <si>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</si>
  <si>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</si>
  <si>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</si>
  <si>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</si>
  <si>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</si>
  <si>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</si>
  <si>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</si>
  <si>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</si>
  <si>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</si>
  <si>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</si>
  <si>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</si>
  <si>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</si>
  <si>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</si>
  <si>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</si>
  <si>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</si>
  <si>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</si>
  <si>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</si>
  <si>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</si>
  <si>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</si>
  <si>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</si>
  <si>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</si>
  <si>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</si>
  <si>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</si>
  <si>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</si>
  <si>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</si>
  <si>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</si>
  <si>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</si>
  <si>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</si>
  <si>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</si>
  <si>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</si>
  <si>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</si>
  <si>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</si>
  <si>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</si>
  <si>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</si>
  <si>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</si>
  <si>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</si>
  <si>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</si>
  <si>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</si>
  <si>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</si>
  <si>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</si>
  <si>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</si>
  <si>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</si>
  <si>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</si>
  <si>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</si>
  <si>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</si>
  <si>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</si>
  <si>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</si>
  <si>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</si>
  <si>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</si>
  <si>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</si>
  <si>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</si>
  <si>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</si>
  <si>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</si>
  <si>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</si>
  <si>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</si>
  <si>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</si>
  <si>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</si>
  <si>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</si>
  <si>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</si>
  <si>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</si>
  <si>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</si>
  <si>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</si>
  <si>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</si>
  <si>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</si>
  <si>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</si>
  <si>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</si>
  <si>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</si>
  <si>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</si>
  <si>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</si>
  <si>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</si>
  <si>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</si>
  <si>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</si>
  <si>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</si>
  <si>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</si>
  <si>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</si>
  <si>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</si>
  <si>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</si>
  <si>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</si>
  <si>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</si>
  <si>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</si>
  <si>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</si>
  <si>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</si>
  <si>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</si>
  <si>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</si>
  <si>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</si>
  <si>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</si>
  <si>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</si>
  <si>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</si>
  <si>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</si>
  <si>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</si>
  <si>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</si>
  <si>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</si>
  <si>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</si>
  <si>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</si>
  <si>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</si>
  <si>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</si>
  <si>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</si>
  <si>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</si>
  <si>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</si>
  <si>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</si>
  <si>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</si>
  <si>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</si>
  <si>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</si>
  <si>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</si>
  <si>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</si>
  <si>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</si>
  <si>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</si>
  <si>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</si>
  <si>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</si>
  <si>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</si>
  <si>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</si>
  <si>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</si>
  <si>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</si>
  <si>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</si>
  <si>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</si>
  <si>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</si>
  <si>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</si>
  <si>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</si>
  <si>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</si>
  <si>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</si>
  <si>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</si>
  <si>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</si>
  <si>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</si>
  <si>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</si>
  <si>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</si>
  <si>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</si>
  <si>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</si>
  <si>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</si>
  <si>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</si>
  <si>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</si>
  <si>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</si>
  <si>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</si>
  <si>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</si>
  <si>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</si>
  <si>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</si>
  <si>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</si>
  <si>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</si>
  <si>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</si>
  <si>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</si>
  <si>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</si>
  <si>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</si>
  <si>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</si>
  <si>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</si>
  <si>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</si>
  <si>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</si>
  <si>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</si>
  <si>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</si>
  <si>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</si>
  <si>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</si>
  <si>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</si>
  <si>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</si>
  <si>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</si>
  <si>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</si>
  <si>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</si>
  <si>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</si>
  <si>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</si>
  <si>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</si>
  <si>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</si>
  <si>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</si>
  <si>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</si>
  <si>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</si>
  <si>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</si>
  <si>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</si>
  <si>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</si>
  <si>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</si>
  <si>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</si>
  <si>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</si>
  <si>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</si>
  <si>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</si>
  <si>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</si>
  <si>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</si>
  <si>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</si>
  <si>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</si>
  <si>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</si>
  <si>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</si>
  <si>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</si>
  <si>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</si>
  <si>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</si>
  <si>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</si>
  <si>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</si>
  <si>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</si>
  <si>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</si>
  <si>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</si>
  <si>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</si>
  <si>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</si>
  <si>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</si>
  <si>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</si>
  <si>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</si>
  <si>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</si>
  <si>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</si>
  <si>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</si>
  <si>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</si>
  <si>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</si>
  <si>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</si>
  <si>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</si>
  <si>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</si>
  <si>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</si>
  <si>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</si>
  <si>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</si>
  <si>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</si>
  <si>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</si>
  <si>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</si>
  <si>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</si>
  <si>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</si>
  <si>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</si>
  <si>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</si>
  <si>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</si>
  <si>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</si>
  <si>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</si>
  <si>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</si>
  <si>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</si>
  <si>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</si>
  <si>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</si>
  <si>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</si>
  <si>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</si>
  <si>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</si>
  <si>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</si>
  <si>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</si>
  <si>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</si>
  <si>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</si>
  <si>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</si>
  <si>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</si>
  <si>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</si>
  <si>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</si>
  <si>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</si>
  <si>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</si>
  <si>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</si>
  <si>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</si>
  <si>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</si>
  <si>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</si>
  <si>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</si>
  <si>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</si>
  <si>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</si>
  <si>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</si>
  <si>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</si>
  <si>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</si>
  <si>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</si>
  <si>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</si>
  <si>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</si>
  <si>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</si>
  <si>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</si>
  <si>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</si>
  <si>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</si>
  <si>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</si>
  <si>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</si>
  <si>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</si>
  <si>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</si>
  <si>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</si>
  <si>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</si>
  <si>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</si>
  <si>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</si>
  <si>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</si>
  <si>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</si>
  <si>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</si>
  <si>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</si>
  <si>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</si>
  <si>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</si>
  <si>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</si>
  <si>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</si>
  <si>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</si>
  <si>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</si>
  <si>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</si>
  <si>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</si>
  <si>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</si>
  <si>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</si>
  <si>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</si>
  <si>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</si>
  <si>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</si>
  <si>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</si>
  <si>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</si>
  <si>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</si>
  <si>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</si>
  <si>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</si>
  <si>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</si>
  <si>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</si>
  <si>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</si>
  <si>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</si>
  <si>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</si>
  <si>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</si>
  <si>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</si>
  <si>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</si>
  <si>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</si>
  <si>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</si>
  <si>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</si>
  <si>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</si>
  <si>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</si>
  <si>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</si>
  <si>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</si>
  <si>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</si>
  <si>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</si>
  <si>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</si>
  <si>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</si>
  <si>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</si>
  <si>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</si>
  <si>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</si>
  <si>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</si>
  <si>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</si>
  <si>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</si>
  <si>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</si>
  <si>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</si>
  <si>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</si>
  <si>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</si>
  <si>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</si>
  <si>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</si>
  <si>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</si>
  <si>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</si>
  <si>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</si>
  <si>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</si>
  <si>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</si>
  <si>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</si>
  <si>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</si>
  <si>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</si>
  <si>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</si>
  <si>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</si>
  <si>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</si>
  <si>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</si>
  <si>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</si>
  <si>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</si>
  <si>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</si>
  <si>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</si>
  <si>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</si>
  <si>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</si>
  <si>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</si>
  <si>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</si>
  <si>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</si>
  <si>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</si>
  <si>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</si>
  <si>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</si>
  <si>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</si>
  <si>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</si>
  <si>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</si>
  <si>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</si>
  <si>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</si>
  <si>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</si>
  <si>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</si>
  <si>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</si>
  <si>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</si>
  <si>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</si>
  <si>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</si>
  <si>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</si>
  <si>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</si>
  <si>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</si>
  <si>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</si>
  <si>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</si>
  <si>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</si>
  <si>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</si>
  <si>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</si>
  <si>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</si>
  <si>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</si>
  <si>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</si>
  <si>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</si>
  <si>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</si>
  <si>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</si>
  <si>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</si>
  <si>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</si>
  <si>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</si>
  <si>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</si>
  <si>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</si>
  <si>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</si>
  <si>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</si>
  <si>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</si>
  <si>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</si>
  <si>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</si>
  <si>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</si>
  <si>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</si>
  <si>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</si>
  <si>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</si>
  <si>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</si>
  <si>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</si>
  <si>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</si>
  <si>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</si>
  <si>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</si>
  <si>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</si>
  <si>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</si>
  <si>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</si>
  <si>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</si>
  <si>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</si>
  <si>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</si>
  <si>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</si>
  <si>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</si>
  <si>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</si>
  <si>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</si>
  <si>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</si>
  <si>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</si>
  <si>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</si>
  <si>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</si>
  <si>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</si>
  <si>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</si>
  <si>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</si>
  <si>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</si>
  <si>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</si>
  <si>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</si>
  <si>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</si>
  <si>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</si>
  <si>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</si>
  <si>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</si>
  <si>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</si>
  <si>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</si>
  <si>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</si>
  <si>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</si>
  <si>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</si>
  <si>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</si>
  <si>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</si>
  <si>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</si>
  <si>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</si>
  <si>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</si>
  <si>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</si>
  <si>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</si>
  <si>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</si>
  <si>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</si>
  <si>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</si>
  <si>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</si>
  <si>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</si>
  <si>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</si>
  <si>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</si>
  <si>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</si>
  <si>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</si>
  <si>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</si>
  <si>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</si>
  <si>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</si>
  <si>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</si>
  <si>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</si>
  <si>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</si>
  <si>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</si>
  <si>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</si>
  <si>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</si>
  <si>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</si>
  <si>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</si>
  <si>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</si>
  <si>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</si>
  <si>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</si>
  <si>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</si>
  <si>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</si>
  <si>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</si>
  <si>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</si>
  <si>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</si>
  <si>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</si>
  <si>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</si>
  <si>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</si>
  <si>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</si>
  <si>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</si>
  <si>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</si>
  <si>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</si>
  <si>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</si>
  <si>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</si>
  <si>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</si>
  <si>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</si>
  <si>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</si>
  <si>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</si>
  <si>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</si>
  <si>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</si>
  <si>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</si>
  <si>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</si>
  <si>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</si>
  <si>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</si>
  <si>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</si>
  <si>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</si>
  <si>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</si>
  <si>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</si>
  <si>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</si>
  <si>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</si>
  <si>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</si>
  <si>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</si>
  <si>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</si>
  <si>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</si>
  <si>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</si>
  <si>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</si>
  <si>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</si>
  <si>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</si>
  <si>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</si>
  <si>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</si>
  <si>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</si>
  <si>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</si>
  <si>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</si>
  <si>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</si>
  <si>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</si>
  <si>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</si>
  <si>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</si>
  <si>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</si>
  <si>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</si>
  <si>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</si>
  <si>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</si>
  <si>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</si>
  <si>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</si>
  <si>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</si>
  <si>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</si>
  <si>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</si>
  <si>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</si>
  <si>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</si>
  <si>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</si>
  <si>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</si>
  <si>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</si>
  <si>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</si>
  <si>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</si>
  <si>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</si>
  <si>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</si>
  <si>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</si>
  <si>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</si>
  <si>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</si>
  <si>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</si>
  <si>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</si>
  <si>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</si>
  <si>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</si>
  <si>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</si>
  <si>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</si>
  <si>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</si>
  <si>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</si>
  <si>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</si>
  <si>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</si>
  <si>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</si>
  <si>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</si>
  <si>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</si>
  <si>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</si>
  <si>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</si>
  <si>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</si>
  <si>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</si>
  <si>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</si>
  <si>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</si>
  <si>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</si>
  <si>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</si>
  <si>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</si>
  <si>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</si>
  <si>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</si>
  <si>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</si>
  <si>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</si>
  <si>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</si>
  <si>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</si>
  <si>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</si>
  <si>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</si>
  <si>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</si>
  <si>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</si>
  <si>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</si>
  <si>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</si>
  <si>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</si>
  <si>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</si>
  <si>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</si>
  <si>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</si>
  <si>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</si>
  <si>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</si>
  <si>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</si>
  <si>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</si>
  <si>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</si>
  <si>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</si>
  <si>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</si>
  <si>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</si>
  <si>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</si>
  <si>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</si>
  <si>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</si>
  <si>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</si>
  <si>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</si>
  <si>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</si>
  <si>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</si>
  <si>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</si>
  <si>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</si>
  <si>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</si>
  <si>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</si>
  <si>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</si>
  <si>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</si>
  <si>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</si>
  <si>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</si>
  <si>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</si>
  <si>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</si>
  <si>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</si>
  <si>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</si>
  <si>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</si>
  <si>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</si>
  <si>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</si>
  <si>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</si>
  <si>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</si>
  <si>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</si>
  <si>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</si>
  <si>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</si>
  <si>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</si>
  <si>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</si>
  <si>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</si>
  <si>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</si>
  <si>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</si>
  <si>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</si>
  <si>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</si>
  <si>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</si>
  <si>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</si>
  <si>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</si>
  <si>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</si>
  <si>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</si>
  <si>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</si>
  <si>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</si>
  <si>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</si>
  <si>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</si>
  <si>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</si>
  <si>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</si>
  <si>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</si>
  <si>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</si>
  <si>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</si>
  <si>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</si>
  <si>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</si>
  <si>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</si>
  <si>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</si>
  <si>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</si>
  <si>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</si>
  <si>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</si>
  <si>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</si>
  <si>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</si>
  <si>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</si>
  <si>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</si>
  <si>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</si>
  <si>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</si>
  <si>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</si>
  <si>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</si>
  <si>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</si>
  <si>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</si>
  <si>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</si>
  <si>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</si>
  <si>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</si>
  <si>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</si>
  <si>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</si>
  <si>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</si>
  <si>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</si>
  <si>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</si>
  <si>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</si>
  <si>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</si>
  <si>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</si>
  <si>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</si>
  <si>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</si>
  <si>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</si>
  <si>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</si>
  <si>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</si>
  <si>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</si>
  <si>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</si>
  <si>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</si>
  <si>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</si>
  <si>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</si>
  <si>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</si>
  <si>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</si>
  <si>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</si>
  <si>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</si>
  <si>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</si>
  <si>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</si>
  <si>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</si>
  <si>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</si>
  <si>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</si>
  <si>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</si>
  <si>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</si>
  <si>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</si>
  <si>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</si>
  <si>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</si>
  <si>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</si>
  <si>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</si>
  <si>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</si>
  <si>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</si>
  <si>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</si>
  <si>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</si>
  <si>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</si>
  <si>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</si>
  <si>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</si>
  <si>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</si>
  <si>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</si>
  <si>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</si>
  <si>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</si>
  <si>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</si>
  <si>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</si>
  <si>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</si>
  <si>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</si>
  <si>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</si>
  <si>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</si>
  <si>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</si>
  <si>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</si>
  <si>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</si>
  <si>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</si>
  <si>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</si>
  <si>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</si>
  <si>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</si>
  <si>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</si>
  <si>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</si>
  <si>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</si>
  <si>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</si>
  <si>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</si>
  <si>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</si>
  <si>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</si>
  <si>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</si>
  <si>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</si>
  <si>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</si>
  <si>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</si>
  <si>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</si>
  <si>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</si>
  <si>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</si>
  <si>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</si>
  <si>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</si>
  <si>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</si>
  <si>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</si>
  <si>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</si>
  <si>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</si>
  <si>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</si>
  <si>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</si>
  <si>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</si>
  <si>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</si>
  <si>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</si>
  <si>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</si>
  <si>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</si>
  <si>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</si>
  <si>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</si>
  <si>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</si>
  <si>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</si>
  <si>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</si>
  <si>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</si>
  <si>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</si>
  <si>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</si>
  <si>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</si>
  <si>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</si>
  <si>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</si>
  <si>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</si>
  <si>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</si>
  <si>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</si>
  <si>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</si>
  <si>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</si>
  <si>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</si>
  <si>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</si>
  <si>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</si>
  <si>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</si>
  <si>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</si>
  <si>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</si>
  <si>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</si>
  <si>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</si>
  <si>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</si>
  <si>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</si>
  <si>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</si>
  <si>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</si>
  <si>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</si>
  <si>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</si>
  <si>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</si>
  <si>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</si>
  <si>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</si>
  <si>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</si>
  <si>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</si>
  <si>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</si>
  <si>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</si>
  <si>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</si>
  <si>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</si>
  <si>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</si>
  <si>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</si>
  <si>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</si>
  <si>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</si>
  <si>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</si>
  <si>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</si>
  <si>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</si>
  <si>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</si>
  <si>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</si>
  <si>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</si>
  <si>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</si>
  <si>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</si>
  <si>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</si>
  <si>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</si>
  <si>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</si>
  <si>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</si>
  <si>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</si>
  <si>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</si>
  <si>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</si>
  <si>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</si>
  <si>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</si>
  <si>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</si>
  <si>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</si>
  <si>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</si>
  <si>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</si>
  <si>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</si>
  <si>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</si>
  <si>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</si>
  <si>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</si>
  <si>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</si>
  <si>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</si>
  <si>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</si>
  <si>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</si>
  <si>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</si>
  <si>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</si>
  <si>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</si>
  <si>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</si>
  <si>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</si>
  <si>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</si>
  <si>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</si>
  <si>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</si>
  <si>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</si>
  <si>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</si>
  <si>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</si>
  <si>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</si>
  <si>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</si>
  <si>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</si>
  <si>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</si>
  <si>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</si>
  <si>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</si>
  <si>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</si>
  <si>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</si>
  <si>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</si>
  <si>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</si>
  <si>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</si>
  <si>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</si>
  <si>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</si>
  <si>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</si>
  <si>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</si>
  <si>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</si>
  <si>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</si>
  <si>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</si>
  <si>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</si>
  <si>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</si>
  <si>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</si>
  <si>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</si>
  <si>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</si>
  <si>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</si>
  <si>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</si>
  <si>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</si>
  <si>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</si>
  <si>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</si>
  <si>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</si>
  <si>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</si>
  <si>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</si>
  <si>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</si>
  <si>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</si>
  <si>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</si>
  <si>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</si>
  <si>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</si>
  <si>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</si>
  <si>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</si>
  <si>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</si>
  <si>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</si>
  <si>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</si>
  <si>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</si>
  <si>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</si>
  <si>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</si>
  <si>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</si>
  <si>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</si>
  <si>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</si>
  <si>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</si>
  <si>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</si>
  <si>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</si>
  <si>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</si>
  <si>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</si>
  <si>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</si>
  <si>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</si>
  <si>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</si>
  <si>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</si>
  <si>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</si>
  <si>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</si>
  <si>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</si>
  <si>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</si>
  <si>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</si>
  <si>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</si>
  <si>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</si>
  <si>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</si>
  <si>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</si>
  <si>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</si>
  <si>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</si>
  <si>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</si>
  <si>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</si>
  <si>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</si>
  <si>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</si>
  <si>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</si>
  <si>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</si>
  <si>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</si>
  <si>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</si>
  <si>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</si>
  <si>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</si>
  <si>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</si>
  <si>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</si>
  <si>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</si>
  <si>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</si>
  <si>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</si>
  <si>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</si>
  <si>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</si>
  <si>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</si>
  <si>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</si>
  <si>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</si>
  <si>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</si>
  <si>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</si>
  <si>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</si>
  <si>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</si>
  <si>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</si>
  <si>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</si>
  <si>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</si>
  <si>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</si>
  <si>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</si>
  <si>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</si>
  <si>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</si>
  <si>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</si>
  <si>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</si>
  <si>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</si>
  <si>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</si>
  <si>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</si>
  <si>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</si>
  <si>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</si>
  <si>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</si>
  <si>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</si>
  <si>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</si>
  <si>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</si>
  <si>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</si>
  <si>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</si>
  <si>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</si>
  <si>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</si>
  <si>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</si>
  <si>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</si>
  <si>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</si>
  <si>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</si>
  <si>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</si>
  <si>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</si>
  <si>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</si>
  <si>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</si>
  <si>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</si>
  <si>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</si>
  <si>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</si>
  <si>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</si>
  <si>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</si>
  <si>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</si>
  <si>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</si>
  <si>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</si>
  <si>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</si>
  <si>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</si>
  <si>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</si>
  <si>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</si>
  <si>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</si>
  <si>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</si>
  <si>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</si>
  <si>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</si>
  <si>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</si>
  <si>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</si>
  <si>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</si>
  <si>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</si>
  <si>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</si>
  <si>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</si>
  <si>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</si>
  <si>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</si>
  <si>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</si>
  <si>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</si>
  <si>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</si>
  <si>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</si>
  <si>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</si>
  <si>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</si>
  <si>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</si>
  <si>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</si>
  <si>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</si>
  <si>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</si>
  <si>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</si>
  <si>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</si>
  <si>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</si>
  <si>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</si>
  <si>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</si>
  <si>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</si>
  <si>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</si>
  <si>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</si>
  <si>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</si>
  <si>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</si>
  <si>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</si>
  <si>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</si>
  <si>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</si>
  <si>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</si>
  <si>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</si>
  <si>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</si>
  <si>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</si>
  <si>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</si>
  <si>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</si>
  <si>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</si>
  <si>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</si>
  <si>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</si>
  <si>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</si>
  <si>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</si>
  <si>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</si>
  <si>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</si>
  <si>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</si>
  <si>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</si>
  <si>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</si>
  <si>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</si>
  <si>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</si>
  <si>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</si>
  <si>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</si>
  <si>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</si>
  <si>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</si>
  <si>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</si>
  <si>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</si>
  <si>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</si>
  <si>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</si>
  <si>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</si>
  <si>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</si>
  <si>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</si>
  <si>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</si>
  <si>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</si>
  <si>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</si>
  <si>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</si>
  <si>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</si>
  <si>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</si>
  <si>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</si>
  <si>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</si>
  <si>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</si>
  <si>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</si>
  <si>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</si>
  <si>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</si>
  <si>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</si>
  <si>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</si>
  <si>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</si>
  <si>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</si>
  <si>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</si>
  <si>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</si>
  <si>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</si>
  <si>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</si>
  <si>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</si>
  <si>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</si>
  <si>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</si>
  <si>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</si>
  <si>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</si>
  <si>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</si>
  <si>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</si>
  <si>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</si>
  <si>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</si>
  <si>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</si>
  <si>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</si>
  <si>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</si>
  <si>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</si>
  <si>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</si>
  <si>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</si>
  <si>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</si>
  <si>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</si>
  <si>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</si>
  <si>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</si>
  <si>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</si>
  <si>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</si>
  <si>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</si>
  <si>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</si>
  <si>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</si>
  <si>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</si>
  <si>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</si>
  <si>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</si>
  <si>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</si>
  <si>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</si>
  <si>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</si>
  <si>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</si>
  <si>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</si>
  <si>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</si>
  <si>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</si>
  <si>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</si>
  <si>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</si>
  <si>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</si>
  <si>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</si>
  <si>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</si>
  <si>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</si>
  <si>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</si>
  <si>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</si>
  <si>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</si>
  <si>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</si>
  <si>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</si>
  <si>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</si>
  <si>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</si>
  <si>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</si>
  <si>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</si>
  <si>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</si>
  <si>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</si>
  <si>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</si>
  <si>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</si>
  <si>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</si>
  <si>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</si>
  <si>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</si>
  <si>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</si>
  <si>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</si>
  <si>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</si>
  <si>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</si>
  <si>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</si>
  <si>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</si>
  <si>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</si>
  <si>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</si>
  <si>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</si>
  <si>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</si>
  <si>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</si>
  <si>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</si>
  <si>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</si>
  <si>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</si>
  <si>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</si>
  <si>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</si>
  <si>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</si>
  <si>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</si>
  <si>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</si>
  <si>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</si>
  <si>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</si>
  <si>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</si>
  <si>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</si>
  <si>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</si>
  <si>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</si>
  <si>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</si>
  <si>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</si>
  <si>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</si>
  <si>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</si>
  <si>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</si>
  <si>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</si>
  <si>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</si>
  <si>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</si>
  <si>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</si>
  <si>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</si>
  <si>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</si>
  <si>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</si>
  <si>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</si>
  <si>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</si>
  <si>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</si>
  <si>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</si>
  <si>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</si>
  <si>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</si>
  <si>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</si>
  <si>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</si>
  <si>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</si>
  <si>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</si>
  <si>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</si>
  <si>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</si>
  <si>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</si>
  <si>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</si>
  <si>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</si>
  <si>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</si>
  <si>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</si>
  <si>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</si>
  <si>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</si>
  <si>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</si>
  <si>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</si>
  <si>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</si>
  <si>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</si>
  <si>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</si>
  <si>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</si>
  <si>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</si>
  <si>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</si>
  <si>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</si>
  <si>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</si>
  <si>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</si>
  <si>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</si>
  <si>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</si>
  <si>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</si>
  <si>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</si>
  <si>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</si>
  <si>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</si>
  <si>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</si>
  <si>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</si>
  <si>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</si>
  <si>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</si>
  <si>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</si>
  <si>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</si>
  <si>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</si>
  <si>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</si>
  <si>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</si>
  <si>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</si>
  <si>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</si>
  <si>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</si>
  <si>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</si>
  <si>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</si>
  <si>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</si>
  <si>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</si>
  <si>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</si>
  <si>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</si>
  <si>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</si>
  <si>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</si>
  <si>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</si>
  <si>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</si>
  <si>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</si>
  <si>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</si>
  <si>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</si>
  <si>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</si>
  <si>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</si>
  <si>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</si>
  <si>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</si>
  <si>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</si>
  <si>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</si>
  <si>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</si>
  <si>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</si>
  <si>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</si>
  <si>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</si>
  <si>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</si>
  <si>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</si>
  <si>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</si>
  <si>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</si>
  <si>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</si>
  <si>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</si>
  <si>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</si>
  <si>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</si>
  <si>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</si>
  <si>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</si>
  <si>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</si>
  <si>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</si>
  <si>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</si>
  <si>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</si>
  <si>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</si>
  <si>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</si>
  <si>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</si>
  <si>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</si>
  <si>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</si>
  <si>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</si>
  <si>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</si>
  <si>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</si>
  <si>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</si>
  <si>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</si>
  <si>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</si>
  <si>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</si>
  <si>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</si>
  <si>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</si>
  <si>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</si>
  <si>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</si>
  <si>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</si>
  <si>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</si>
  <si>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</si>
  <si>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</si>
  <si>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</si>
  <si>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</si>
  <si>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</si>
  <si>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</si>
  <si>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</si>
  <si>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</si>
  <si>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</si>
  <si>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</si>
  <si>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</si>
  <si>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</si>
  <si>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</si>
  <si>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</si>
  <si>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</si>
  <si>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</si>
  <si>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</si>
  <si>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</si>
  <si>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</si>
  <si>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</si>
  <si>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</si>
  <si>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</si>
  <si>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</si>
  <si>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</si>
  <si>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</si>
  <si>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</si>
  <si>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</si>
  <si>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</si>
  <si>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</si>
  <si>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</si>
  <si>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</si>
  <si>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</si>
  <si>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</si>
  <si>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</si>
  <si>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</si>
  <si>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</si>
  <si>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</si>
  <si>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</si>
  <si>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</si>
  <si>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</si>
  <si>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</si>
  <si>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</si>
  <si>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</si>
  <si>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</si>
  <si>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</si>
  <si>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</si>
  <si>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</si>
  <si>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</si>
  <si>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</si>
  <si>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</si>
  <si>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</si>
  <si>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</si>
  <si>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</si>
  <si>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</si>
  <si>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</si>
  <si>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</si>
  <si>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</si>
  <si>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</si>
  <si>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</si>
  <si>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</si>
  <si>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</si>
  <si>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</si>
  <si>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</si>
  <si>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</si>
  <si>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</si>
  <si>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</si>
  <si>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</si>
  <si>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</si>
  <si>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</si>
  <si>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</si>
  <si>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</si>
  <si>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</si>
  <si>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</si>
  <si>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</si>
  <si>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</si>
  <si>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</si>
  <si>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</si>
  <si>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</si>
  <si>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</si>
  <si>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</si>
  <si>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</si>
  <si>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</si>
  <si>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</si>
  <si>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</si>
  <si>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</si>
  <si>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</si>
  <si>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</si>
  <si>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</si>
  <si>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</si>
  <si>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</si>
  <si>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</si>
  <si>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</si>
  <si>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</si>
  <si>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</si>
  <si>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</si>
  <si>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</si>
  <si>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</si>
  <si>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</si>
  <si>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</si>
  <si>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</si>
  <si>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</si>
  <si>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</si>
  <si>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</si>
  <si>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</si>
  <si>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</si>
  <si>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</si>
  <si>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</si>
  <si>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</si>
  <si>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</si>
  <si>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</si>
  <si>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</si>
  <si>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</si>
  <si>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</si>
  <si>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</si>
  <si>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</si>
  <si>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</si>
  <si>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</si>
  <si>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</si>
  <si>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</si>
  <si>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</si>
  <si>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</si>
  <si>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</si>
  <si>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</si>
  <si>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</si>
  <si>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</si>
  <si>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</si>
  <si>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</si>
  <si>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</si>
  <si>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</si>
  <si>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</si>
  <si>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</si>
  <si>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</si>
  <si>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</si>
  <si>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</si>
  <si>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</si>
  <si>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</si>
  <si>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</si>
  <si>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</si>
  <si>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</si>
  <si>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</si>
  <si>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</si>
  <si>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</si>
  <si>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</si>
  <si>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</si>
  <si>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</si>
  <si>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</si>
  <si>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</si>
  <si>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</si>
  <si>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</si>
  <si>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</si>
  <si>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</si>
  <si>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</si>
  <si>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</si>
  <si>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</si>
  <si>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</si>
  <si>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</si>
  <si>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</si>
  <si>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</si>
  <si>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</si>
  <si>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</si>
  <si>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</si>
  <si>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</si>
  <si>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</si>
  <si>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</si>
  <si>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</si>
  <si>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</si>
  <si>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</si>
  <si>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</si>
  <si>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</si>
  <si>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</si>
  <si>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</si>
  <si>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</si>
  <si>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</si>
  <si>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</si>
  <si>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</si>
  <si>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</si>
  <si>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</si>
  <si>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</si>
  <si>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</si>
  <si>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</si>
  <si>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</si>
  <si>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</si>
  <si>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</si>
  <si>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</si>
  <si>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</si>
  <si>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</si>
  <si>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</si>
  <si>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</si>
  <si>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</si>
  <si>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</si>
  <si>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</si>
  <si>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</si>
  <si>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</si>
  <si>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</si>
  <si>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</si>
  <si>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</si>
  <si>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</si>
  <si>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</si>
  <si>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</si>
  <si>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</si>
  <si>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</si>
  <si>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</si>
  <si>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</si>
  <si>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</si>
  <si>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</si>
  <si>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</si>
  <si>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</si>
  <si>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</si>
  <si>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</si>
  <si>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</si>
  <si>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</si>
  <si>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</si>
  <si>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</si>
  <si>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</si>
  <si>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</si>
  <si>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</si>
  <si>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</si>
  <si>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</si>
  <si>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</si>
  <si>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</si>
  <si>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</si>
  <si>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</si>
  <si>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</si>
  <si>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</si>
  <si>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</si>
  <si>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</si>
  <si>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</si>
  <si>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</si>
  <si>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</si>
  <si>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</si>
  <si>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</si>
  <si>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</si>
  <si>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</si>
  <si>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</si>
  <si>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</si>
  <si>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</si>
  <si>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</si>
  <si>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</si>
  <si>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</si>
  <si>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</si>
  <si>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</si>
  <si>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</si>
  <si>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</si>
  <si>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</si>
  <si>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</si>
  <si>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</si>
  <si>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</si>
  <si>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</si>
  <si>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</si>
  <si>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</si>
  <si>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</si>
  <si>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</si>
  <si>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</si>
  <si>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</si>
  <si>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</si>
  <si>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</si>
  <si>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</si>
  <si>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</si>
  <si>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</si>
  <si>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</si>
  <si>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</si>
  <si>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</si>
  <si>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</si>
  <si>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</si>
  <si>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</si>
  <si>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</si>
  <si>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</si>
  <si>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</si>
  <si>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</si>
  <si>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</si>
  <si>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</si>
  <si>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</si>
  <si>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</si>
  <si>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</si>
  <si>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</si>
  <si>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</si>
  <si>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</si>
  <si>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</si>
  <si>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</si>
  <si>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</si>
  <si>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</si>
  <si>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</si>
  <si>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</si>
  <si>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</si>
  <si>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</si>
  <si>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</si>
  <si>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</si>
  <si>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</si>
  <si>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</si>
  <si>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</si>
  <si>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</si>
  <si>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</si>
  <si>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</si>
  <si>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</si>
  <si>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</si>
  <si>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</si>
  <si>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</si>
  <si>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</si>
  <si>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</si>
  <si>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</si>
  <si>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</si>
  <si>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</si>
  <si>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</si>
  <si>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</si>
  <si>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</si>
  <si>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</si>
  <si>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</si>
  <si>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</si>
  <si>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</si>
  <si>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</si>
  <si>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</si>
  <si>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</si>
  <si>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</si>
  <si>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</si>
  <si>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</si>
  <si>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</si>
  <si>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</si>
  <si>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</si>
  <si>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</si>
  <si>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</si>
  <si>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</si>
  <si>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</si>
  <si>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</si>
  <si>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</si>
  <si>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</si>
  <si>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</si>
  <si>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</si>
  <si>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</si>
  <si>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</si>
  <si>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</si>
  <si>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</si>
  <si>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</si>
  <si>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</si>
  <si>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</si>
  <si>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</si>
  <si>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</si>
  <si>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</si>
  <si>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</si>
  <si>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</si>
  <si>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</si>
  <si>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</si>
  <si>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</si>
  <si>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</si>
  <si>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</si>
  <si>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</si>
  <si>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</si>
  <si>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</si>
  <si>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</si>
  <si>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</si>
  <si>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</si>
  <si>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</si>
  <si>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</si>
  <si>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</si>
  <si>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</si>
  <si>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</si>
  <si>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</si>
  <si>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</si>
  <si>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</si>
  <si>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</si>
  <si>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</si>
  <si>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</si>
  <si>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</si>
  <si>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</si>
  <si>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</si>
  <si>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</si>
  <si>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</si>
  <si>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</si>
  <si>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</si>
  <si>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</si>
  <si>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</si>
  <si>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</si>
  <si>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</si>
  <si>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</si>
  <si>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</si>
  <si>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</si>
  <si>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</si>
  <si>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</si>
  <si>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</si>
  <si>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</si>
  <si>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</si>
  <si>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</si>
  <si>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</si>
  <si>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</si>
  <si>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</si>
  <si>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</si>
  <si>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</si>
  <si>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</si>
  <si>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</si>
  <si>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</si>
  <si>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</si>
  <si>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</si>
  <si>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</si>
  <si>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</si>
  <si>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</si>
  <si>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</si>
  <si>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</si>
  <si>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</si>
  <si>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</si>
  <si>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</si>
  <si>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</si>
  <si>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</si>
  <si>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</si>
  <si>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</si>
  <si>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</si>
  <si>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</si>
  <si>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</si>
  <si>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</si>
  <si>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</si>
  <si>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</si>
  <si>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</si>
  <si>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</si>
  <si>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</si>
  <si>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</si>
  <si>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</si>
  <si>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</si>
  <si>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</si>
  <si>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</si>
  <si>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</si>
  <si>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</si>
  <si>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</si>
  <si>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</si>
  <si>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</si>
  <si>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</si>
  <si>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</si>
  <si>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</si>
  <si>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</si>
  <si>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</si>
  <si>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</si>
  <si>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</si>
  <si>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</si>
  <si>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</si>
  <si>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</si>
  <si>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</si>
  <si>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</si>
  <si>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</si>
  <si>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</si>
  <si>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</si>
  <si>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</si>
  <si>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</si>
  <si>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</si>
  <si>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</si>
  <si>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</si>
  <si>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</si>
  <si>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</si>
  <si>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</si>
  <si>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</si>
  <si>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</si>
  <si>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</si>
  <si>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</si>
  <si>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</si>
  <si>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</si>
  <si>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</si>
  <si>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</si>
  <si>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</si>
  <si>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</si>
  <si>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</si>
  <si>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</si>
  <si>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</si>
  <si>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</si>
  <si>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</si>
  <si>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</si>
  <si>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</si>
  <si>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</si>
  <si>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</si>
  <si>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</si>
  <si>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</si>
  <si>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</si>
  <si>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</si>
  <si>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</si>
  <si>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</si>
  <si>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</si>
  <si>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</si>
  <si>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</si>
  <si>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</si>
  <si>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</si>
  <si>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</si>
  <si>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</si>
  <si>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</si>
  <si>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</si>
  <si>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</si>
  <si>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</si>
  <si>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</si>
  <si>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</si>
  <si>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</si>
  <si>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</si>
  <si>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</si>
  <si>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</si>
  <si>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</si>
  <si>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</si>
  <si>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</si>
  <si>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</si>
  <si>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</si>
  <si>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</si>
  <si>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</si>
  <si>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</si>
  <si>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</si>
  <si>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</si>
  <si>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</si>
  <si>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</si>
  <si>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</si>
  <si>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</si>
  <si>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</si>
  <si>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</si>
  <si>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</si>
  <si>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</si>
  <si>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</si>
  <si>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</si>
  <si>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</si>
  <si>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</si>
  <si>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</si>
  <si>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</si>
  <si>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</si>
  <si>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</si>
  <si>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</si>
  <si>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</si>
  <si>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</si>
  <si>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</si>
  <si>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</si>
  <si>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</si>
  <si>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</si>
  <si>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</si>
  <si>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</si>
  <si>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</si>
  <si>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</si>
  <si>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</si>
  <si>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</si>
  <si>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</si>
  <si>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</si>
  <si>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</si>
  <si>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</si>
  <si>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</si>
  <si>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</si>
  <si>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</si>
  <si>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</si>
  <si>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</si>
  <si>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</si>
  <si>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</si>
  <si>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</si>
  <si>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</si>
  <si>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</si>
  <si>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</si>
  <si>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</si>
  <si>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</si>
  <si>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</si>
  <si>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</si>
  <si>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</si>
  <si>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</si>
  <si>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</si>
  <si>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</si>
  <si>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</si>
  <si>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</si>
  <si>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</si>
  <si>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</si>
  <si>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</si>
  <si>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</si>
  <si>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</si>
  <si>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</si>
  <si>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</si>
  <si>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</si>
  <si>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</si>
  <si>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</si>
  <si>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</si>
  <si>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</si>
  <si>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</si>
  <si>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</si>
  <si>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</si>
  <si>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</si>
  <si>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</si>
  <si>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</si>
  <si>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</si>
  <si>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</si>
  <si>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</si>
  <si>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</si>
  <si>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</si>
  <si>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</si>
  <si>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</si>
  <si>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</si>
  <si>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</si>
  <si>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</si>
  <si>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</si>
  <si>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</si>
  <si>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</si>
  <si>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</si>
  <si>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</si>
  <si>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</si>
  <si>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</si>
  <si>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</si>
  <si>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</si>
  <si>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</si>
  <si>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</si>
  <si>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</si>
  <si>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</si>
  <si>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</si>
  <si>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</si>
  <si>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</si>
  <si>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</si>
  <si>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</si>
  <si>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</si>
  <si>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</si>
  <si>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</si>
  <si>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</si>
  <si>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</si>
  <si>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</si>
  <si>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</si>
  <si>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</si>
  <si>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</si>
  <si>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</si>
  <si>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</si>
  <si>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</si>
  <si>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</si>
  <si>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</si>
  <si>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</si>
  <si>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</si>
  <si>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</si>
  <si>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</si>
  <si>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</si>
  <si>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</si>
  <si>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</si>
  <si>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</si>
  <si>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</si>
  <si>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</si>
  <si>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</si>
  <si>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</si>
  <si>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</si>
  <si>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</si>
  <si>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</si>
  <si>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</si>
  <si>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</si>
  <si>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</si>
  <si>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</si>
  <si>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</si>
  <si>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</si>
  <si>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</si>
  <si>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</si>
  <si>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</si>
  <si>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</si>
  <si>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</si>
  <si>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</si>
  <si>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</si>
  <si>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</si>
  <si>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</si>
  <si>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</si>
  <si>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</si>
  <si>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</si>
  <si>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</si>
  <si>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</si>
  <si>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</si>
  <si>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</si>
  <si>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</si>
  <si>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</si>
  <si>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</si>
  <si>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</si>
  <si>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</si>
  <si>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</si>
  <si>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</si>
  <si>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</si>
  <si>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</si>
  <si>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</si>
  <si>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</si>
  <si>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</si>
  <si>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</si>
  <si>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</si>
  <si>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</si>
  <si>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</si>
  <si>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</si>
  <si>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</si>
  <si>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</si>
  <si>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</si>
  <si>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</si>
  <si>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</si>
  <si>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</si>
  <si>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</si>
  <si>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</si>
  <si>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</si>
  <si>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</si>
  <si>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</si>
  <si>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</si>
  <si>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</si>
  <si>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</si>
  <si>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</si>
  <si>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</si>
  <si>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</si>
  <si>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</si>
  <si>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</si>
  <si>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</si>
  <si>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</si>
  <si>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</si>
  <si>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</si>
  <si>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</si>
  <si>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</si>
  <si>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</si>
  <si>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</si>
  <si>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</si>
  <si>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</si>
  <si>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</si>
  <si>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</si>
  <si>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</si>
  <si>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</si>
  <si>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</si>
  <si>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</si>
  <si>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</si>
  <si>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</si>
  <si>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</si>
  <si>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</si>
  <si>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</si>
  <si>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</si>
  <si>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</si>
  <si>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</si>
  <si>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</si>
  <si>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</si>
  <si>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</si>
  <si>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</si>
  <si>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</si>
  <si>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</si>
  <si>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</si>
  <si>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</si>
  <si>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</si>
  <si>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</si>
  <si>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</si>
  <si>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</si>
  <si>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</si>
  <si>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</si>
  <si>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</si>
  <si>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</si>
  <si>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</si>
  <si>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</si>
  <si>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</si>
  <si>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</si>
  <si>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</si>
  <si>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</si>
  <si>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</si>
  <si>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</si>
  <si>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</si>
  <si>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</si>
  <si>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</si>
  <si>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</si>
  <si>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</si>
  <si>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</si>
  <si>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</si>
  <si>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</si>
  <si>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</si>
  <si>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</si>
  <si>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</si>
  <si>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</si>
  <si>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</si>
  <si>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</si>
  <si>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</si>
  <si>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</si>
  <si>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</si>
  <si>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</si>
  <si>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</si>
  <si>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</si>
  <si>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</si>
  <si>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</si>
  <si>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</si>
  <si>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</si>
  <si>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</si>
  <si>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</si>
  <si>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</si>
  <si>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</si>
  <si>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</si>
  <si>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</si>
  <si>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</si>
  <si>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</si>
  <si>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</si>
  <si>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</si>
  <si>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</si>
  <si>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</si>
  <si>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</si>
  <si>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</si>
  <si>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</si>
  <si>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</si>
  <si>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</si>
  <si>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</si>
  <si>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</si>
  <si>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</si>
  <si>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</si>
  <si>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</si>
  <si>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</si>
  <si>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</si>
  <si>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</si>
  <si>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</si>
  <si>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</si>
  <si>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</si>
  <si>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</si>
  <si>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</si>
  <si>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</si>
  <si>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</si>
  <si>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</si>
  <si>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</si>
  <si>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</si>
  <si>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</si>
  <si>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</si>
  <si>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</si>
  <si>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</si>
  <si>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</si>
  <si>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</si>
  <si>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</si>
  <si>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</si>
  <si>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</si>
  <si>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</si>
  <si>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</si>
  <si>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</si>
  <si>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</si>
  <si>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</si>
  <si>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</si>
  <si>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</si>
  <si>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</si>
  <si>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</si>
  <si>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</si>
  <si>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</si>
  <si>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</si>
  <si>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</si>
  <si>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</si>
  <si>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</si>
  <si>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</si>
  <si>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</si>
  <si>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</si>
  <si>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</si>
  <si>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</si>
  <si>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</si>
  <si>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</si>
  <si>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</si>
  <si>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</si>
  <si>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</si>
  <si>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</si>
  <si>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</si>
  <si>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</si>
  <si>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</si>
  <si>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</si>
  <si>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</si>
  <si>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</si>
  <si>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</si>
  <si>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</si>
  <si>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</si>
  <si>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</si>
  <si>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</si>
  <si>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</si>
  <si>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</si>
  <si>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</si>
  <si>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</si>
  <si>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</si>
  <si>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</si>
  <si>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</si>
  <si>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</si>
  <si>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</si>
  <si>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</si>
  <si>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</si>
  <si>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</si>
  <si>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</si>
  <si>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</si>
  <si>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</si>
  <si>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</si>
  <si>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</si>
  <si>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</si>
  <si>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</si>
  <si>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</si>
  <si>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</si>
  <si>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</si>
  <si>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</si>
  <si>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</si>
  <si>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</si>
  <si>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</si>
  <si>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</si>
  <si>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</si>
  <si>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</si>
  <si>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</si>
  <si>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</si>
  <si>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</si>
  <si>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</si>
  <si>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</si>
  <si>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</si>
  <si>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</si>
  <si>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</si>
  <si>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</si>
  <si>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</si>
  <si>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</si>
  <si>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</si>
  <si>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</si>
  <si>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</si>
  <si>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</si>
  <si>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</si>
  <si>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</si>
  <si>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</si>
  <si>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</si>
  <si>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</si>
  <si>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</si>
  <si>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</si>
  <si>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</si>
  <si>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</si>
  <si>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</si>
  <si>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</si>
  <si>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</si>
  <si>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</si>
  <si>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</si>
  <si>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</si>
  <si>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</si>
  <si>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</si>
  <si>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</si>
  <si>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</si>
  <si>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</si>
  <si>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</si>
  <si>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</si>
  <si>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</si>
  <si>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</si>
  <si>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</si>
  <si>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</si>
  <si>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</si>
  <si>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</si>
  <si>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</si>
  <si>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</si>
  <si>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</si>
  <si>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</si>
  <si>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</si>
  <si>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</si>
  <si>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</si>
  <si>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</si>
  <si>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</si>
  <si>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</si>
  <si>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</si>
  <si>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</si>
  <si>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</si>
  <si>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</si>
  <si>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</si>
  <si>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</si>
  <si>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</si>
  <si>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</si>
  <si>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</si>
  <si>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</si>
  <si>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</si>
  <si>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</si>
  <si>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</si>
  <si>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</si>
  <si>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</si>
  <si>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</si>
  <si>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</si>
  <si>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</si>
  <si>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</si>
  <si>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</si>
  <si>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</si>
  <si>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</si>
  <si>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</si>
  <si>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</si>
  <si>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</si>
  <si>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</si>
  <si>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</si>
  <si>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</si>
  <si>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</si>
  <si>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</si>
  <si>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</si>
  <si>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</si>
  <si>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</si>
  <si>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</si>
  <si>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</si>
  <si>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</si>
  <si>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</si>
  <si>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</si>
  <si>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</si>
  <si>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</si>
  <si>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</si>
  <si>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</si>
  <si>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</si>
  <si>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</si>
  <si>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</si>
  <si>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</si>
  <si>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</si>
  <si>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</si>
  <si>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</si>
  <si>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</si>
  <si>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</si>
  <si>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</si>
  <si>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</si>
  <si>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</si>
  <si>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</si>
  <si>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</si>
  <si>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</si>
  <si>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</si>
  <si>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</si>
  <si>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</si>
  <si>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</si>
  <si>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</si>
  <si>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</si>
  <si>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</si>
  <si>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</si>
  <si>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</si>
  <si>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</si>
  <si>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</si>
  <si>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</si>
  <si>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</si>
  <si>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</si>
  <si>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</si>
  <si>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</si>
  <si>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</si>
  <si>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</si>
  <si>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</si>
  <si>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</si>
  <si>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</si>
  <si>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</si>
  <si>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</si>
  <si>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</si>
  <si>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</si>
  <si>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</si>
  <si>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</si>
  <si>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</si>
  <si>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</si>
  <si>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</si>
  <si>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</si>
  <si>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</si>
  <si>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</si>
  <si>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</si>
  <si>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</si>
  <si>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</si>
  <si>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</si>
  <si>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</si>
  <si>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</si>
  <si>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</si>
  <si>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</si>
  <si>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</si>
  <si>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</si>
  <si>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</si>
  <si>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</si>
  <si>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</si>
  <si>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</si>
  <si>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</si>
  <si>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</si>
  <si>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</si>
  <si>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</si>
  <si>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</si>
  <si>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</si>
  <si>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</si>
  <si>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</si>
  <si>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</si>
  <si>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</si>
  <si>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</si>
  <si>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</si>
  <si>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</si>
  <si>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</si>
  <si>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</si>
  <si>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</si>
  <si>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</si>
  <si>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</si>
  <si>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</si>
  <si>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</si>
  <si>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</si>
  <si>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</si>
  <si>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</si>
  <si>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</si>
  <si>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</si>
  <si>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</si>
  <si>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</si>
  <si>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</si>
  <si>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</si>
  <si>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</si>
  <si>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</si>
  <si>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</si>
  <si>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</si>
  <si>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</si>
  <si>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</si>
  <si>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</si>
  <si>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</si>
  <si>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</si>
  <si>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</si>
  <si>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</si>
  <si>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</si>
  <si>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</si>
  <si>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</si>
  <si>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</si>
  <si>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</si>
  <si>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</si>
  <si>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</si>
  <si>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</si>
  <si>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</si>
  <si>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</si>
  <si>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</si>
  <si>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</si>
  <si>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</si>
  <si>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</si>
  <si>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</si>
  <si>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</si>
  <si>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</si>
  <si>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</si>
  <si>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</si>
  <si>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</si>
  <si>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</si>
  <si>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</si>
  <si>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</si>
  <si>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</si>
  <si>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</si>
  <si>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</si>
  <si>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</si>
  <si>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</si>
  <si>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</si>
  <si>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</si>
  <si>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</si>
  <si>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</si>
  <si>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</si>
  <si>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</si>
  <si>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</si>
  <si>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</si>
  <si>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</si>
  <si>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</si>
  <si>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</si>
  <si>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</si>
  <si>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</si>
  <si>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</si>
  <si>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</si>
  <si>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</si>
  <si>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</si>
  <si>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</si>
  <si>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</si>
  <si>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</si>
  <si>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</si>
  <si>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</si>
  <si>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</si>
  <si>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</si>
  <si>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</si>
  <si>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</si>
  <si>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</si>
  <si>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</si>
  <si>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</si>
  <si>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</si>
  <si>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</si>
  <si>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</si>
  <si>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</si>
  <si>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</si>
  <si>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</si>
  <si>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</si>
  <si>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</si>
  <si>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</si>
  <si>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</si>
  <si>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</si>
  <si>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</si>
  <si>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</si>
  <si>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</si>
  <si>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</si>
  <si>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</si>
  <si>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</si>
  <si>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</si>
  <si>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</si>
  <si>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</si>
  <si>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</si>
  <si>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</si>
  <si>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</si>
  <si>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</si>
  <si>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</si>
  <si>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</si>
  <si>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</si>
  <si>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</si>
  <si>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</si>
  <si>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</si>
  <si>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</si>
  <si>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</si>
  <si>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</si>
  <si>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</si>
  <si>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</si>
  <si>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</si>
  <si>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</si>
  <si>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</si>
  <si>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</si>
  <si>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</si>
  <si>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</si>
  <si>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</si>
  <si>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</si>
  <si>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</si>
  <si>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</si>
  <si>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</si>
  <si>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</si>
  <si>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</si>
  <si>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</si>
  <si>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</si>
  <si>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</si>
  <si>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</si>
  <si>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</si>
  <si>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</si>
  <si>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</si>
  <si>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</si>
  <si>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</si>
  <si>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</si>
  <si>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</si>
  <si>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</si>
  <si>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</si>
  <si>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</si>
  <si>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</si>
  <si>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</si>
  <si>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</si>
  <si>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</si>
  <si>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</si>
  <si>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</si>
  <si>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</si>
  <si>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</si>
  <si>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</si>
  <si>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</si>
  <si>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</si>
  <si>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</si>
  <si>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</si>
  <si>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</si>
  <si>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</si>
  <si>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</si>
  <si>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</si>
  <si>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</si>
  <si>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</si>
  <si>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</si>
  <si>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</si>
  <si>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</si>
  <si>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</si>
  <si>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</si>
  <si>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</si>
  <si>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</si>
  <si>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</si>
  <si>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</si>
  <si>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</si>
  <si>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</si>
  <si>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</si>
  <si>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</si>
  <si>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</si>
  <si>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</si>
  <si>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</si>
  <si>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</si>
  <si>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</si>
  <si>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</si>
  <si>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</si>
  <si>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</si>
  <si>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</si>
  <si>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</si>
  <si>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</si>
  <si>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</si>
  <si>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</si>
  <si>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</si>
  <si>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</si>
  <si>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</si>
  <si>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</si>
  <si>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</si>
  <si>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</si>
  <si>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</si>
  <si>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</si>
  <si>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</si>
  <si>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</si>
  <si>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</si>
  <si>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</si>
  <si>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</si>
  <si>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</si>
  <si>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</si>
  <si>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</si>
  <si>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</si>
  <si>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</si>
  <si>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</si>
  <si>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</si>
  <si>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</si>
  <si>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</si>
  <si>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</si>
  <si>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</si>
  <si>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</si>
  <si>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</si>
  <si>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</si>
  <si>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</si>
  <si>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</si>
  <si>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</si>
  <si>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</si>
  <si>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</si>
  <si>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</si>
  <si>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</si>
  <si>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</si>
  <si>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</si>
  <si>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</si>
  <si>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</si>
  <si>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</si>
  <si>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</si>
  <si>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</si>
  <si>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</si>
  <si>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</si>
  <si>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</si>
  <si>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</si>
  <si>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</si>
  <si>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</si>
  <si>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</si>
  <si>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</si>
  <si>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</si>
  <si>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</si>
  <si>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</si>
  <si>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</si>
  <si>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</si>
  <si>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</si>
  <si>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</si>
  <si>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</si>
  <si>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</si>
  <si>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</si>
  <si>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</si>
  <si>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</si>
  <si>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</si>
  <si>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</si>
  <si>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</si>
  <si>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</si>
  <si>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</si>
  <si>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</si>
  <si>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</si>
  <si>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</si>
  <si>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</si>
  <si>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</si>
  <si>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</si>
  <si>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</si>
  <si>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</si>
  <si>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</si>
  <si>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</si>
  <si>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</si>
  <si>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</si>
  <si>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</si>
  <si>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</si>
  <si>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</si>
  <si>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</si>
  <si>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</si>
  <si>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</si>
  <si>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</si>
  <si>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</si>
  <si>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</si>
  <si>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</si>
  <si>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</si>
  <si>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</si>
  <si>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</si>
  <si>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</si>
  <si>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</si>
  <si>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</si>
  <si>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</si>
  <si>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</si>
  <si>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</si>
  <si>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</si>
  <si>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</si>
  <si>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</si>
  <si>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</si>
  <si>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</si>
  <si>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</si>
  <si>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</si>
  <si>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</si>
  <si>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</si>
  <si>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</si>
  <si>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</si>
  <si>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</si>
  <si>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</si>
  <si>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</si>
  <si>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</si>
  <si>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</si>
  <si>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</si>
  <si>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</si>
  <si>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</si>
  <si>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</si>
  <si>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</si>
  <si>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</si>
  <si>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</si>
  <si>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</si>
  <si>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</si>
  <si>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</si>
  <si>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</si>
  <si>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</si>
  <si>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</si>
  <si>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</si>
  <si>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</si>
  <si>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</si>
  <si>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</si>
  <si>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</si>
  <si>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</si>
  <si>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</si>
  <si>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</si>
  <si>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</si>
  <si>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</si>
  <si>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</si>
  <si>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</si>
  <si>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</si>
  <si>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</si>
  <si>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</si>
  <si>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</si>
  <si>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</si>
  <si>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</si>
  <si>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</si>
  <si>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</si>
  <si>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</si>
  <si>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</si>
  <si>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</si>
  <si>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</si>
  <si>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</si>
  <si>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</si>
  <si>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</si>
  <si>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</si>
  <si>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</si>
  <si>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</si>
  <si>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</si>
  <si>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</si>
  <si>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</si>
  <si>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</si>
  <si>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</si>
  <si>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</si>
  <si>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</si>
  <si>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</si>
  <si>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</si>
  <si>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</si>
  <si>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</si>
  <si>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</si>
  <si>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</si>
  <si>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</si>
  <si>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</si>
  <si>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</si>
  <si>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</si>
  <si>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</si>
  <si>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</si>
  <si>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</si>
  <si>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</si>
  <si>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</si>
  <si>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</si>
  <si>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</si>
  <si>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</si>
  <si>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</si>
  <si>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</si>
  <si>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</si>
  <si>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</si>
  <si>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</si>
  <si>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</si>
  <si>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</si>
  <si>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</si>
  <si>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</si>
  <si>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</si>
  <si>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</si>
  <si>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</si>
  <si>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</si>
  <si>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</si>
  <si>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</si>
  <si>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</si>
  <si>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</si>
  <si>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</si>
  <si>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</si>
  <si>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</si>
  <si>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</si>
  <si>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</si>
  <si>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</si>
  <si>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</si>
  <si>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</si>
  <si>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</si>
  <si>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</si>
  <si>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</si>
  <si>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</si>
  <si>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</si>
  <si>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</si>
  <si>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</si>
  <si>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</si>
  <si>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</si>
  <si>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</si>
  <si>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</si>
  <si>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</si>
  <si>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</si>
  <si>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</si>
  <si>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</si>
  <si>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</si>
  <si>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</si>
  <si>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</si>
  <si>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</si>
  <si>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</si>
  <si>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</si>
  <si>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</si>
  <si>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</si>
  <si>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</si>
  <si>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</si>
  <si>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</si>
  <si>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</si>
  <si>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</si>
  <si>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</si>
  <si>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</si>
  <si>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</si>
  <si>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</si>
  <si>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</si>
  <si>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</si>
  <si>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</si>
  <si>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</si>
  <si>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</si>
  <si>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</si>
  <si>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</si>
  <si>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</si>
  <si>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</si>
  <si>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</si>
  <si>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</si>
  <si>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</si>
  <si>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</si>
  <si>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</si>
  <si>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</si>
  <si>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</si>
  <si>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</si>
  <si>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</si>
  <si>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</si>
  <si>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</si>
  <si>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</si>
  <si>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</si>
  <si>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</si>
  <si>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</si>
  <si>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</si>
  <si>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</si>
  <si>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</si>
  <si>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</si>
  <si>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</si>
  <si>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</si>
  <si>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</si>
  <si>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</si>
  <si>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</si>
  <si>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</si>
  <si>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</si>
  <si>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</si>
  <si>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</si>
  <si>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</si>
  <si>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</si>
  <si>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</si>
  <si>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</si>
  <si>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</si>
  <si>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</si>
  <si>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</si>
  <si>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</si>
  <si>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</si>
  <si>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</si>
  <si>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</si>
  <si>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</si>
  <si>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</si>
  <si>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</si>
  <si>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</si>
  <si>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</si>
  <si>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</si>
  <si>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</si>
  <si>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</si>
  <si>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</si>
  <si>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</si>
  <si>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</si>
  <si>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</si>
  <si>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</si>
  <si>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</si>
  <si>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</si>
  <si>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</si>
  <si>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</si>
  <si>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</si>
  <si>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</si>
  <si>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</si>
  <si>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</si>
  <si>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</si>
  <si>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</si>
  <si>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</si>
  <si>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</si>
  <si>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</si>
  <si>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</si>
  <si>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</si>
  <si>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</si>
  <si>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</si>
  <si>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</si>
  <si>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</si>
  <si>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</si>
  <si>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</si>
  <si>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</si>
  <si>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</si>
  <si>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</si>
  <si>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</si>
  <si>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</si>
  <si>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</si>
  <si>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</si>
  <si>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</si>
  <si>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</si>
  <si>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</si>
  <si>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</si>
  <si>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</si>
  <si>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</si>
  <si>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</si>
  <si>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</si>
  <si>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</si>
  <si>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</si>
  <si>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</si>
  <si>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</si>
  <si>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</si>
  <si>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</si>
  <si>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</si>
  <si>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</si>
  <si>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</si>
  <si>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</si>
  <si>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</si>
  <si>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</si>
  <si>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</si>
  <si>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</si>
  <si>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</si>
  <si>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</si>
  <si>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</si>
  <si>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</si>
  <si>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</si>
  <si>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</si>
  <si>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</si>
  <si>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</si>
  <si>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</si>
  <si>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</si>
  <si>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</si>
  <si>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</si>
  <si>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</si>
  <si>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</si>
  <si>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</si>
  <si>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</si>
  <si>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</si>
  <si>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</si>
  <si>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</si>
  <si>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</si>
  <si>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</si>
  <si>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</si>
  <si>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</si>
  <si>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</si>
  <si>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</si>
  <si>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</si>
  <si>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</si>
  <si>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</si>
  <si>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</si>
  <si>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</si>
  <si>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</si>
  <si>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</si>
  <si>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</si>
  <si>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</si>
  <si>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</si>
  <si>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</si>
  <si>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</si>
  <si>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</si>
  <si>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</si>
  <si>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</si>
  <si>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</si>
  <si>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</si>
  <si>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</si>
  <si>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</si>
  <si>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</si>
  <si>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</si>
  <si>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</si>
  <si>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</si>
  <si>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</si>
  <si>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</si>
  <si>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</si>
  <si>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</si>
  <si>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</si>
  <si>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</si>
  <si>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</si>
  <si>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</si>
  <si>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</si>
  <si>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</si>
  <si>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</si>
  <si>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</si>
  <si>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</si>
  <si>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</si>
  <si>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</si>
  <si>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</si>
  <si>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</si>
  <si>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</si>
  <si>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</si>
  <si>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</si>
  <si>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</si>
  <si>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</si>
  <si>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</si>
  <si>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</si>
  <si>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</si>
  <si>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</si>
  <si>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</si>
  <si>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</si>
  <si>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</si>
  <si>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</si>
  <si>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</si>
  <si>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</si>
  <si>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</si>
  <si>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</si>
  <si>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</si>
  <si>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</si>
  <si>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</si>
  <si>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</si>
  <si>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</si>
  <si>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</si>
  <si>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</si>
  <si>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</si>
  <si>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</si>
  <si>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</si>
  <si>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</si>
  <si>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</si>
  <si>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</si>
  <si>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</si>
  <si>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</si>
  <si>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</si>
  <si>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</si>
  <si>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</si>
  <si>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</si>
  <si>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</si>
  <si>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</si>
  <si>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</si>
  <si>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</si>
  <si>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</si>
  <si>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</si>
  <si>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</si>
  <si>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</si>
  <si>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</si>
  <si>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</si>
  <si>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</si>
  <si>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</si>
  <si>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</si>
  <si>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</si>
  <si>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</si>
  <si>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</si>
  <si>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</si>
  <si>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</si>
  <si>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</si>
  <si>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</si>
  <si>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</si>
  <si>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</si>
  <si>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</si>
  <si>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</si>
  <si>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</si>
  <si>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</si>
  <si>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</si>
  <si>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</si>
  <si>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</si>
  <si>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</si>
  <si>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</si>
  <si>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</si>
  <si>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</si>
  <si>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</si>
  <si>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</si>
  <si>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</si>
  <si>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</si>
  <si>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</si>
  <si>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</si>
  <si>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</si>
  <si>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</si>
  <si>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</si>
  <si>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</si>
  <si>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</si>
  <si>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</si>
  <si>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</si>
  <si>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</si>
  <si>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</si>
  <si>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</si>
  <si>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</si>
  <si>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</si>
  <si>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</si>
  <si>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</si>
  <si>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</si>
  <si>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</si>
  <si>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</si>
  <si>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</si>
  <si>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</si>
  <si>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</si>
  <si>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</si>
  <si>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</si>
  <si>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</si>
  <si>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</si>
  <si>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</si>
  <si>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</si>
  <si>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</si>
  <si>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</si>
  <si>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</si>
  <si>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</si>
  <si>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</si>
  <si>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</si>
  <si>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</si>
  <si>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</si>
  <si>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</si>
  <si>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</si>
  <si>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</si>
  <si>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</si>
  <si>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</si>
  <si>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</si>
  <si>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</si>
  <si>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</si>
  <si>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</si>
  <si>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</si>
  <si>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</si>
  <si>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</si>
  <si>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</si>
  <si>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</si>
  <si>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</si>
  <si>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</si>
  <si>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</si>
  <si>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</si>
  <si>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</si>
  <si>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</si>
  <si>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</si>
  <si>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</si>
  <si>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</si>
  <si>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</si>
  <si>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</si>
  <si>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</si>
  <si>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</si>
  <si>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</si>
  <si>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</si>
  <si>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</si>
  <si>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</si>
  <si>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</si>
  <si>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</si>
  <si>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</si>
  <si>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</si>
  <si>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</si>
  <si>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</si>
  <si>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</si>
  <si>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</si>
  <si>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</si>
  <si>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</si>
  <si>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</si>
  <si>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</si>
  <si>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</si>
  <si>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</si>
  <si>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</si>
  <si>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</si>
  <si>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</si>
  <si>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</si>
  <si>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</si>
  <si>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</si>
  <si>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</si>
  <si>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</si>
  <si>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</si>
  <si>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</si>
  <si>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</si>
  <si>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</si>
  <si>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</si>
  <si>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</si>
  <si>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</si>
  <si>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</si>
  <si>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</si>
  <si>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</si>
  <si>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</si>
  <si>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</si>
  <si>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</si>
  <si>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</si>
  <si>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</si>
  <si>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</si>
  <si>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</si>
  <si>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</si>
  <si>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</si>
  <si>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</si>
  <si>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</si>
  <si>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</si>
  <si>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</si>
  <si>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</si>
  <si>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</si>
  <si>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</si>
  <si>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</si>
  <si>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</si>
  <si>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</si>
  <si>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</si>
  <si>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</si>
  <si>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</si>
  <si>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</si>
  <si>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</si>
  <si>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</si>
  <si>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</si>
  <si>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</si>
  <si>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</si>
  <si>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</si>
  <si>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</si>
  <si>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</si>
  <si>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</si>
  <si>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</si>
  <si>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</si>
  <si>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</si>
  <si>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</si>
  <si>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</si>
  <si>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</si>
  <si>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</si>
  <si>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</si>
  <si>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</si>
  <si>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</si>
  <si>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</si>
  <si>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</si>
  <si>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</si>
  <si>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</si>
  <si>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</si>
  <si>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</si>
  <si>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</si>
  <si>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</si>
  <si>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</si>
  <si>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</si>
  <si>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</si>
  <si>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</si>
  <si>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</si>
  <si>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</si>
  <si>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</si>
  <si>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</si>
  <si>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</si>
  <si>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</si>
  <si>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</si>
  <si>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</si>
  <si>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</si>
  <si>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</si>
  <si>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</si>
  <si>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</si>
  <si>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</si>
  <si>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</si>
  <si>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</si>
  <si>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</si>
  <si>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</si>
  <si>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</si>
  <si>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</si>
  <si>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</si>
  <si>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</si>
  <si>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</si>
  <si>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</si>
  <si>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</si>
  <si>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</si>
  <si>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</si>
  <si>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</si>
  <si>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</si>
  <si>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</si>
  <si>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</si>
  <si>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</si>
  <si>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</si>
  <si>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</si>
  <si>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</si>
  <si>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</si>
  <si>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</si>
  <si>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</si>
  <si>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</si>
  <si>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</si>
  <si>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</si>
  <si>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</si>
  <si>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</si>
  <si>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</si>
  <si>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</si>
  <si>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</si>
  <si>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</si>
  <si>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</si>
  <si>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</si>
  <si>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</si>
  <si>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</si>
  <si>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</si>
  <si>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</si>
  <si>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</si>
  <si>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</si>
  <si>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</si>
  <si>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</si>
  <si>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</si>
  <si>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</si>
  <si>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</si>
  <si>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</si>
  <si>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</si>
  <si>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</si>
  <si>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</si>
  <si>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</si>
  <si>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</si>
  <si>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</si>
  <si>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</si>
  <si>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</si>
  <si>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</si>
  <si>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</si>
  <si>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</si>
  <si>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</si>
  <si>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</si>
  <si>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</si>
  <si>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</si>
  <si>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</si>
  <si>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</si>
  <si>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</si>
  <si>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</si>
  <si>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</si>
  <si>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</si>
  <si>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</si>
  <si>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</si>
  <si>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</si>
  <si>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</si>
  <si>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</si>
  <si>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</si>
  <si>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</si>
  <si>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</si>
  <si>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</si>
  <si>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</si>
  <si>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</si>
  <si>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</si>
  <si>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</si>
  <si>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</si>
  <si>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</si>
  <si>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</si>
  <si>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</si>
  <si>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</si>
  <si>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</si>
  <si>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</si>
  <si>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</si>
  <si>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</si>
  <si>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</si>
  <si>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</si>
  <si>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</si>
  <si>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</si>
  <si>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</si>
  <si>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</si>
  <si>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</si>
  <si>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</si>
  <si>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</si>
  <si>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</si>
  <si>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</si>
  <si>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</si>
  <si>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</si>
  <si>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</si>
  <si>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</si>
  <si>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</si>
  <si>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</si>
  <si>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</si>
  <si>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</si>
  <si>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</si>
  <si>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</si>
  <si>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</si>
  <si>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</si>
  <si>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</si>
  <si>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</si>
  <si>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</si>
  <si>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</si>
  <si>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</si>
  <si>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</si>
  <si>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</si>
  <si>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</si>
  <si>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</si>
  <si>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</si>
  <si>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</si>
  <si>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</si>
  <si>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</si>
  <si>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</si>
  <si>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</si>
  <si>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</si>
  <si>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</si>
  <si>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</si>
  <si>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</si>
  <si>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</si>
  <si>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</si>
  <si>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</si>
  <si>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</si>
  <si>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</si>
  <si>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</si>
  <si>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</si>
  <si>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</si>
  <si>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</si>
  <si>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</si>
  <si>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</si>
  <si>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</si>
  <si>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</si>
  <si>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</si>
  <si>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</si>
  <si>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</si>
  <si>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</si>
  <si>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</si>
  <si>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</si>
  <si>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</si>
  <si>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</si>
  <si>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</si>
  <si>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</si>
  <si>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</si>
  <si>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</si>
  <si>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</si>
  <si>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</si>
  <si>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</si>
  <si>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</si>
  <si>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</si>
  <si>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</si>
  <si>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</si>
  <si>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</si>
  <si>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</si>
  <si>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</si>
  <si>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</si>
  <si>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</si>
  <si>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</si>
  <si>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</si>
  <si>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</si>
  <si>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</si>
  <si>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</si>
  <si>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</si>
  <si>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</si>
  <si>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</si>
  <si>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</si>
  <si>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</si>
  <si>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</si>
  <si>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</si>
  <si>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</si>
  <si>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</si>
  <si>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</si>
  <si>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</si>
  <si>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</si>
  <si>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</si>
  <si>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</si>
  <si>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</si>
  <si>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</si>
  <si>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</si>
  <si>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</si>
  <si>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</si>
  <si>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</si>
  <si>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</si>
  <si>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</si>
  <si>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</si>
  <si>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</si>
  <si>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</si>
  <si>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</si>
  <si>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</si>
  <si>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</si>
  <si>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</si>
  <si>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</si>
  <si>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</si>
  <si>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</si>
  <si>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</si>
  <si>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</si>
  <si>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</si>
  <si>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</si>
  <si>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</si>
  <si>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</si>
  <si>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</si>
  <si>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</si>
  <si>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</si>
  <si>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</si>
  <si>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</si>
  <si>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</si>
  <si>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</si>
  <si>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</si>
  <si>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</si>
  <si>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</si>
  <si>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</si>
  <si>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</si>
  <si>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</si>
  <si>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</si>
  <si>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</si>
  <si>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</si>
  <si>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</si>
  <si>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</si>
  <si>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</si>
  <si>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</si>
  <si>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</si>
  <si>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</si>
  <si>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</si>
  <si>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</si>
  <si>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</si>
  <si>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</si>
  <si>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</si>
  <si>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</si>
  <si>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</si>
  <si>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</si>
  <si>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</si>
  <si>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</si>
  <si>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</si>
  <si>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</si>
  <si>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</si>
  <si>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</si>
  <si>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</si>
  <si>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</si>
  <si>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</si>
  <si>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</si>
  <si>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</si>
  <si>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</si>
  <si>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</si>
  <si>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</si>
  <si>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</si>
  <si>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</si>
  <si>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</si>
  <si>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</si>
  <si>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</si>
  <si>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</si>
  <si>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</si>
  <si>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</si>
  <si>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</si>
  <si>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</si>
  <si>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</si>
  <si>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</si>
  <si>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</si>
  <si>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</si>
  <si>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</si>
  <si>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</si>
  <si>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</si>
  <si>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</si>
  <si>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</si>
  <si>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</si>
  <si>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</si>
  <si>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</si>
  <si>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</si>
  <si>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</si>
  <si>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</si>
  <si>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</si>
  <si>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</si>
  <si>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</si>
  <si>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</si>
  <si>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</si>
  <si>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</si>
  <si>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</si>
  <si>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</si>
  <si>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</si>
  <si>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</si>
  <si>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</si>
  <si>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</si>
  <si>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</si>
  <si>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</si>
  <si>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</si>
  <si>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</si>
  <si>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</si>
  <si>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</si>
  <si>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</si>
  <si>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</si>
  <si>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</si>
  <si>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</si>
  <si>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</si>
  <si>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</si>
  <si>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</si>
  <si>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</si>
  <si>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</si>
  <si>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</si>
  <si>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</si>
  <si>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</si>
  <si>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</si>
  <si>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</si>
  <si>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</si>
  <si>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</si>
  <si>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</si>
  <si>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</si>
  <si>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</si>
  <si>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</si>
  <si>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</si>
  <si>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</si>
  <si>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</si>
  <si>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</si>
  <si>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</si>
  <si>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</si>
  <si>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</si>
  <si>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</si>
  <si>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</si>
  <si>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</si>
  <si>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</si>
  <si>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</si>
  <si>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</si>
  <si>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</si>
  <si>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</si>
  <si>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</si>
  <si>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</si>
  <si>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</si>
  <si>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</si>
  <si>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</si>
  <si>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</si>
  <si>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</si>
  <si>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</si>
  <si>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</si>
  <si>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</si>
  <si>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</si>
  <si>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</si>
  <si>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</si>
  <si>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</si>
  <si>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</si>
  <si>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</si>
  <si>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</si>
  <si>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</si>
  <si>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</si>
  <si>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</si>
  <si>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</si>
  <si>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</si>
  <si>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</si>
  <si>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</si>
  <si>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</si>
  <si>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</si>
  <si>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</si>
  <si>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</si>
  <si>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</si>
  <si>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</si>
  <si>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</si>
  <si>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</si>
  <si>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</si>
  <si>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</si>
  <si>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</si>
  <si>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</si>
  <si>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</si>
  <si>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</si>
  <si>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</si>
  <si>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</si>
  <si>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</si>
  <si>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</si>
  <si>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</si>
  <si>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</si>
  <si>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</si>
  <si>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</si>
  <si>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</si>
  <si>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</si>
  <si>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</si>
  <si>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</si>
  <si>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</si>
  <si>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</si>
  <si>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</si>
  <si>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</si>
  <si>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</si>
  <si>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</si>
  <si>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</si>
  <si>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</si>
  <si>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</si>
  <si>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</si>
  <si>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</si>
  <si>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</si>
  <si>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</si>
  <si>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</si>
  <si>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</si>
  <si>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</si>
  <si>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</si>
  <si>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</si>
  <si>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</si>
  <si>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</si>
  <si>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</si>
  <si>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</si>
  <si>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</si>
  <si>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</si>
  <si>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</si>
  <si>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</si>
  <si>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</si>
  <si>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</si>
  <si>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</si>
  <si>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</si>
  <si>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</si>
  <si>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</si>
  <si>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</si>
  <si>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</si>
  <si>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</si>
  <si>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</si>
  <si>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</si>
  <si>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</si>
  <si>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</si>
  <si>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</si>
  <si>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</si>
  <si>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</si>
  <si>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</si>
  <si>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</si>
  <si>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</si>
  <si>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</si>
  <si>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</si>
  <si>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</si>
  <si>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</si>
  <si>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</si>
  <si>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</si>
  <si>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</si>
  <si>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</si>
  <si>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</si>
  <si>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</si>
  <si>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</si>
  <si>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</si>
  <si>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</si>
  <si>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</si>
  <si>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</si>
  <si>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</si>
  <si>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</si>
  <si>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</si>
  <si>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</si>
  <si>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</si>
  <si>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</si>
  <si>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</si>
  <si>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</si>
  <si>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</si>
  <si>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</si>
  <si>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</si>
  <si>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</si>
  <si>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</si>
  <si>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</si>
  <si>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</si>
  <si>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</si>
  <si>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</si>
  <si>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</si>
  <si>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</si>
  <si>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</si>
  <si>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</si>
  <si>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</si>
  <si>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</si>
  <si>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</si>
  <si>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</si>
  <si>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</si>
  <si>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</si>
  <si>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</si>
  <si>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</si>
  <si>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</si>
  <si>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</si>
  <si>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</si>
  <si>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</si>
  <si>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</si>
  <si>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</si>
  <si>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</si>
  <si>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</si>
  <si>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</si>
  <si>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</si>
  <si>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</si>
  <si>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</si>
  <si>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</si>
  <si>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</si>
  <si>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</si>
  <si>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</si>
  <si>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</si>
  <si>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</si>
  <si>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</si>
  <si>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</si>
  <si>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</si>
  <si>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</si>
  <si>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</si>
  <si>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</si>
  <si>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</si>
  <si>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</si>
  <si>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</si>
  <si>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</si>
  <si>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</si>
  <si>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</si>
  <si>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</si>
  <si>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</si>
  <si>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</si>
  <si>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</si>
  <si>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</si>
  <si>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</si>
  <si>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</si>
  <si>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</si>
  <si>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</si>
  <si>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</si>
  <si>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</si>
  <si>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</si>
  <si>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</si>
  <si>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</si>
  <si>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</si>
  <si>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</si>
  <si>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</si>
  <si>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</si>
  <si>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</si>
  <si>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</si>
  <si>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</si>
  <si>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</si>
  <si>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</si>
  <si>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</si>
  <si>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</si>
  <si>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</si>
  <si>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</si>
  <si>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</si>
  <si>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</si>
  <si>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</si>
  <si>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</si>
  <si>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</si>
  <si>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</si>
  <si>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</si>
  <si>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</si>
  <si>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</si>
  <si>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</si>
  <si>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</si>
  <si>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</si>
  <si>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</si>
  <si>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</si>
  <si>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</si>
  <si>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</si>
  <si>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</si>
  <si>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</si>
  <si>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</si>
  <si>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</si>
  <si>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</si>
  <si>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</si>
  <si>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</si>
  <si>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</si>
  <si>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</si>
  <si>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</si>
  <si>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</si>
  <si>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</si>
  <si>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</si>
  <si>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</si>
  <si>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</si>
  <si>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</si>
  <si>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</si>
  <si>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</si>
  <si>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</si>
  <si>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</si>
  <si>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</si>
  <si>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</si>
  <si>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</si>
  <si>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</si>
  <si>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</si>
  <si>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</si>
  <si>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</si>
  <si>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</si>
  <si>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</si>
  <si>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</si>
  <si>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</si>
  <si>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</si>
  <si>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</si>
  <si>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</si>
  <si>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</si>
  <si>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</si>
  <si>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</si>
  <si>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</si>
  <si>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</si>
  <si>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</si>
  <si>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</si>
  <si>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</si>
  <si>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</si>
  <si>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</si>
  <si>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</si>
  <si>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</si>
  <si>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</si>
  <si>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</si>
  <si>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</si>
  <si>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</si>
  <si>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</si>
  <si>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</si>
  <si>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</si>
  <si>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</si>
  <si>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</si>
  <si>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</si>
  <si>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</si>
  <si>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</si>
  <si>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</si>
  <si>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</si>
  <si>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</si>
  <si>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</si>
  <si>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</si>
  <si>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</si>
  <si>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</si>
  <si>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</si>
  <si>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</si>
  <si>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</si>
  <si>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</si>
  <si>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</si>
  <si>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</si>
  <si>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</si>
  <si>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</si>
  <si>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</si>
  <si>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</si>
  <si>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</si>
  <si>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</si>
  <si>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</si>
  <si>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</si>
  <si>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</si>
  <si>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</si>
  <si>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</si>
  <si>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</si>
  <si>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</si>
  <si>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</si>
  <si>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</si>
  <si>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</si>
  <si>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</si>
  <si>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</si>
  <si>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</si>
  <si>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</si>
  <si>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</si>
  <si>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</si>
  <si>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</si>
  <si>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</si>
  <si>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</si>
  <si>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</si>
  <si>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</si>
  <si>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</si>
  <si>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</si>
  <si>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</si>
  <si>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</si>
  <si>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</si>
  <si>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</si>
  <si>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</si>
  <si>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</si>
  <si>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</si>
  <si>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</si>
  <si>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</si>
  <si>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</si>
  <si>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</si>
  <si>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</si>
  <si>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</si>
  <si>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</si>
  <si>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</si>
  <si>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</si>
  <si>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</si>
  <si>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</si>
  <si>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</si>
  <si>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</si>
  <si>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</si>
  <si>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</si>
  <si>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</si>
  <si>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</si>
  <si>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</si>
  <si>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</si>
  <si>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</si>
  <si>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</si>
  <si>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</si>
  <si>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</si>
  <si>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</si>
  <si>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</si>
  <si>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</si>
  <si>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</si>
  <si>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</si>
  <si>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</si>
  <si>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</si>
  <si>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</si>
  <si>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</si>
  <si>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</si>
  <si>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</si>
  <si>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</si>
  <si>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</si>
  <si>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</si>
  <si>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</si>
  <si>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</si>
  <si>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</si>
  <si>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</si>
  <si>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</si>
  <si>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</si>
  <si>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</si>
  <si>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</si>
  <si>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</si>
  <si>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</si>
  <si>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</si>
  <si>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</si>
  <si>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</si>
  <si>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</si>
  <si>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</si>
  <si>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</si>
  <si>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</si>
  <si>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</si>
  <si>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</si>
  <si>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</si>
  <si>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</si>
  <si>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</si>
  <si>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</si>
  <si>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</si>
  <si>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</si>
  <si>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</si>
  <si>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</si>
  <si>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</si>
  <si>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</si>
  <si>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</si>
  <si>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</si>
  <si>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</si>
  <si>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</si>
  <si>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</si>
  <si>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</si>
  <si>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</si>
  <si>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</si>
  <si>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</si>
  <si>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</si>
  <si>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</si>
  <si>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</si>
  <si>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</si>
  <si>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</si>
  <si>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</si>
  <si>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</si>
  <si>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</si>
  <si>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</si>
  <si>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</si>
  <si>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</si>
  <si>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</si>
  <si>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</si>
  <si>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</si>
  <si>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</si>
  <si>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</si>
  <si>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</si>
  <si>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</si>
  <si>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</si>
  <si>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</si>
  <si>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</si>
  <si>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</si>
  <si>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</si>
  <si>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</si>
  <si>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</si>
  <si>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</si>
  <si>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</si>
  <si>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</si>
  <si>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</si>
  <si>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</si>
  <si>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</si>
  <si>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</si>
  <si>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</si>
  <si>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</si>
  <si>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</si>
  <si>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</si>
  <si>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</si>
  <si>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</si>
  <si>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</si>
  <si>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</si>
  <si>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</si>
  <si>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</si>
  <si>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</si>
  <si>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</si>
  <si>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</si>
  <si>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</si>
  <si>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</si>
  <si>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</si>
  <si>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</si>
  <si>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</si>
  <si>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</si>
  <si>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</si>
  <si>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</si>
  <si>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</si>
  <si>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</si>
  <si>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</si>
  <si>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</si>
  <si>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</si>
  <si>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</si>
  <si>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</si>
  <si>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</si>
  <si>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</si>
  <si>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</si>
  <si>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</si>
  <si>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</si>
  <si>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</si>
  <si>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</si>
  <si>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</si>
  <si>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</si>
  <si>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</si>
  <si>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</si>
  <si>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</si>
  <si>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</si>
  <si>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</si>
  <si>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</si>
  <si>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</si>
  <si>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</si>
  <si>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</si>
  <si>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</si>
  <si>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</si>
  <si>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</si>
  <si>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</si>
  <si>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</si>
  <si>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</si>
  <si>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</si>
  <si>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</si>
  <si>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</si>
  <si>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</si>
  <si>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</si>
  <si>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</si>
  <si>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</si>
  <si>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</si>
  <si>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</si>
  <si>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</si>
  <si>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</si>
  <si>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</si>
  <si>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</si>
  <si>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</si>
  <si>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</si>
  <si>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</si>
  <si>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</si>
  <si>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</si>
  <si>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</si>
  <si>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</si>
  <si>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</si>
  <si>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</si>
  <si>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</si>
  <si>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</si>
  <si>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</si>
  <si>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</si>
  <si>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</si>
  <si>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</si>
  <si>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</si>
  <si>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</si>
  <si>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</si>
  <si>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</si>
  <si>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</si>
  <si>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</si>
  <si>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</si>
  <si>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</si>
  <si>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</si>
  <si>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</si>
  <si>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</si>
  <si>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</si>
  <si>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</si>
  <si>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</si>
  <si>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</si>
  <si>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</si>
  <si>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</si>
  <si>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</si>
  <si>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</si>
  <si>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</si>
  <si>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</si>
  <si>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</si>
  <si>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</si>
  <si>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</si>
  <si>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</si>
  <si>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</si>
  <si>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</si>
  <si>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</si>
  <si>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</si>
  <si>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</si>
  <si>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</si>
  <si>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</si>
  <si>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</si>
  <si>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</si>
  <si>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</si>
  <si>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</si>
  <si>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</si>
  <si>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</si>
  <si>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</si>
  <si>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</si>
  <si>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</si>
  <si>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</si>
  <si>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</si>
  <si>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</si>
  <si>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</si>
  <si>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</si>
  <si>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</si>
  <si>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</si>
  <si>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</si>
  <si>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</si>
  <si>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</si>
  <si>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</si>
  <si>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</si>
  <si>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</si>
  <si>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</si>
  <si>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</si>
  <si>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</si>
  <si>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</si>
  <si>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</si>
  <si>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</si>
  <si>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</si>
  <si>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</si>
  <si>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</si>
  <si>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</si>
  <si>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</si>
  <si>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</si>
  <si>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</si>
  <si>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</si>
  <si>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</si>
  <si>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</si>
  <si>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</si>
  <si>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</si>
  <si>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</si>
  <si>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</si>
  <si>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</si>
  <si>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</si>
  <si>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</si>
  <si>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</si>
  <si>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</si>
  <si>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</si>
  <si>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</si>
  <si>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</si>
  <si>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</si>
  <si>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</si>
  <si>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</si>
  <si>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</si>
  <si>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</si>
  <si>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</si>
  <si>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</si>
  <si>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</si>
  <si>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</si>
  <si>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</si>
  <si>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</si>
  <si>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</si>
  <si>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</si>
  <si>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</si>
  <si>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</si>
  <si>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</si>
  <si>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</si>
  <si>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</si>
  <si>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</si>
  <si>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</si>
  <si>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</si>
  <si>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</si>
  <si>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</si>
  <si>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</si>
  <si>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</si>
  <si>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</si>
  <si>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</si>
  <si>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</si>
  <si>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</si>
  <si>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</si>
  <si>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</si>
  <si>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</si>
  <si>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</si>
  <si>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</si>
  <si>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</si>
  <si>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</si>
  <si>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</si>
  <si>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</si>
  <si>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</si>
  <si>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</si>
  <si>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</si>
  <si>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</si>
  <si>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</si>
  <si>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</si>
  <si>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</si>
  <si>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</si>
  <si>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</si>
  <si>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</si>
  <si>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</si>
  <si>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</si>
  <si>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</si>
  <si>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</si>
  <si>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</si>
  <si>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</si>
  <si>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</si>
  <si>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</si>
  <si>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</si>
  <si>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</si>
  <si>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</si>
  <si>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</si>
  <si>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</si>
  <si>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</si>
  <si>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</si>
  <si>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</si>
  <si>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</si>
  <si>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</si>
  <si>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</si>
  <si>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</si>
  <si>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</si>
  <si>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</si>
  <si>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</si>
  <si>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</si>
  <si>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</si>
  <si>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</si>
  <si>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</si>
  <si>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</si>
  <si>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</si>
  <si>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</si>
  <si>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</si>
  <si>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</si>
  <si>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</si>
  <si>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</si>
  <si>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</si>
  <si>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</si>
  <si>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</si>
  <si>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</si>
  <si>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</si>
  <si>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</si>
  <si>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</si>
  <si>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</si>
  <si>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</si>
  <si>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</si>
  <si>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</si>
  <si>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</si>
  <si>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</si>
  <si>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</si>
  <si>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</si>
  <si>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</si>
  <si>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</si>
  <si>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</si>
  <si>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</si>
  <si>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</si>
  <si>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</si>
  <si>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</si>
  <si>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</si>
  <si>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</si>
  <si>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</si>
  <si>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</si>
  <si>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</si>
  <si>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</si>
  <si>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</si>
  <si>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</si>
  <si>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</si>
  <si>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</si>
  <si>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</si>
  <si>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</si>
  <si>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</si>
  <si>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</si>
  <si>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</si>
  <si>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</si>
  <si>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</si>
  <si>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</si>
  <si>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</si>
  <si>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</si>
  <si>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</si>
  <si>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</si>
  <si>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</si>
  <si>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</si>
  <si>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</si>
  <si>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</si>
  <si>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</si>
  <si>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</si>
  <si>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</si>
  <si>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</si>
  <si>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</si>
  <si>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</si>
  <si>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</si>
  <si>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</si>
  <si>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</si>
  <si>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</si>
  <si>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</si>
  <si>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</si>
  <si>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</si>
  <si>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</si>
  <si>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</si>
  <si>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</si>
  <si>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</si>
  <si>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</si>
  <si>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</si>
  <si>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</si>
  <si>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</si>
  <si>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</si>
  <si>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</si>
  <si>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</si>
  <si>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</si>
  <si>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</si>
  <si>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</si>
  <si>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</si>
  <si>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</si>
  <si>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</si>
  <si>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</si>
  <si>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</si>
  <si>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</si>
  <si>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</si>
  <si>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</si>
  <si>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</si>
  <si>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</si>
  <si>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</si>
  <si>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</si>
  <si>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</si>
  <si>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</si>
  <si>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</si>
  <si>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</si>
  <si>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</si>
  <si>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</si>
  <si>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</si>
  <si>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</si>
  <si>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</si>
  <si>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</si>
  <si>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</si>
  <si>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</si>
  <si>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</si>
  <si>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</si>
  <si>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</si>
  <si>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</si>
  <si>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</si>
  <si>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</si>
  <si>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</si>
  <si>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</si>
  <si>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</si>
  <si>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</si>
  <si>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</si>
  <si>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</si>
  <si>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</si>
  <si>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</si>
  <si>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</si>
  <si>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</si>
  <si>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</si>
  <si>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</si>
  <si>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</si>
  <si>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</si>
  <si>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</si>
  <si>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</si>
  <si>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</si>
  <si>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</si>
  <si>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</si>
  <si>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</si>
  <si>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</si>
  <si>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</si>
  <si>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</si>
  <si>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</si>
  <si>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</si>
  <si>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</si>
  <si>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</si>
  <si>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</si>
  <si>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</si>
  <si>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</si>
  <si>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</si>
  <si>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</si>
  <si>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</si>
  <si>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</si>
  <si>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</si>
  <si>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</si>
  <si>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</si>
  <si>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</si>
  <si>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</si>
  <si>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</si>
  <si>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</si>
  <si>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</si>
  <si>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</si>
  <si>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</si>
  <si>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</si>
  <si>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</si>
  <si>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</si>
  <si>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</si>
  <si>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</si>
  <si>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</si>
  <si>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</si>
  <si>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</si>
  <si>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</si>
  <si>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</si>
  <si>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</si>
  <si>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</si>
  <si>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</si>
  <si>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</si>
  <si>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</si>
  <si>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</si>
  <si>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</si>
  <si>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</si>
  <si>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</si>
  <si>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</si>
  <si>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</si>
  <si>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</si>
  <si>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</si>
  <si>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</si>
  <si>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</si>
  <si>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</si>
  <si>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</si>
  <si>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</si>
  <si>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</si>
  <si>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</si>
  <si>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</si>
  <si>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</si>
  <si>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</si>
  <si>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</si>
  <si>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</si>
  <si>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</si>
  <si>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</si>
  <si>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</si>
  <si>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</si>
  <si>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</si>
  <si>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</si>
  <si>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</si>
  <si>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</si>
  <si>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</si>
  <si>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</si>
  <si>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</si>
  <si>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</si>
  <si>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</si>
  <si>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</si>
  <si>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</si>
  <si>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</si>
  <si>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</si>
  <si>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</si>
  <si>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</si>
  <si>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</si>
  <si>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</si>
  <si>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</si>
  <si>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</si>
  <si>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</si>
  <si>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</si>
  <si>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</si>
  <si>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</si>
  <si>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</si>
  <si>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</si>
  <si>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</si>
  <si>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</si>
  <si>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</si>
  <si>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</si>
  <si>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</si>
  <si>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</si>
  <si>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</si>
  <si>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</si>
  <si>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</si>
  <si>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</si>
  <si>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</si>
  <si>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</si>
  <si>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</si>
  <si>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</si>
  <si>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</si>
  <si>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</si>
  <si>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</si>
  <si>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</si>
  <si>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</si>
  <si>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</si>
  <si>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</si>
  <si>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</si>
  <si>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</si>
  <si>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</si>
  <si>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</si>
  <si>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</si>
  <si>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</si>
  <si>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</si>
  <si>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</si>
  <si>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</si>
  <si>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</si>
  <si>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</si>
  <si>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</si>
  <si>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</si>
  <si>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</si>
  <si>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</si>
  <si>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</si>
  <si>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</si>
  <si>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</si>
  <si>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</si>
  <si>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</si>
  <si>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</si>
  <si>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</si>
  <si>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</si>
  <si>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</si>
  <si>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</si>
  <si>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</si>
  <si>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</si>
  <si>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</si>
  <si>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</si>
  <si>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</si>
  <si>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</si>
  <si>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</si>
  <si>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</si>
  <si>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</si>
  <si>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</si>
  <si>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</si>
  <si>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</si>
  <si>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</si>
  <si>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</si>
  <si>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</si>
  <si>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</si>
  <si>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</si>
  <si>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</si>
  <si>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</si>
  <si>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</si>
  <si>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</si>
  <si>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</si>
  <si>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</si>
  <si>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</si>
  <si>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</si>
  <si>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</si>
  <si>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</si>
  <si>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</si>
  <si>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</si>
  <si>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</si>
  <si>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</si>
  <si>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</si>
  <si>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</si>
  <si>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</si>
  <si>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</si>
  <si>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</si>
  <si>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</si>
  <si>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</si>
  <si>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</si>
  <si>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</si>
  <si>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</si>
  <si>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</si>
  <si>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</si>
  <si>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</si>
  <si>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</si>
  <si>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</si>
  <si>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</si>
  <si>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</si>
  <si>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</si>
  <si>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</si>
  <si>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</si>
  <si>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</si>
  <si>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</si>
  <si>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</si>
  <si>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</si>
  <si>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</si>
  <si>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</si>
  <si>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</si>
  <si>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</si>
  <si>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</si>
  <si>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</si>
  <si>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</si>
  <si>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</si>
  <si>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</si>
  <si>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</si>
  <si>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</si>
  <si>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</si>
  <si>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</si>
  <si>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</si>
  <si>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</si>
  <si>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</si>
  <si>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</si>
  <si>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</si>
  <si>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</si>
  <si>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</si>
  <si>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</si>
  <si>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</si>
  <si>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</si>
  <si>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</si>
  <si>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</si>
  <si>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</si>
  <si>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</si>
  <si>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</si>
  <si>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</si>
  <si>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</si>
  <si>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</si>
  <si>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</si>
  <si>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</si>
  <si>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</si>
  <si>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</si>
  <si>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</si>
  <si>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</si>
  <si>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</si>
  <si>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</si>
  <si>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</si>
  <si>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</si>
  <si>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</si>
  <si>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</si>
  <si>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</si>
  <si>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</si>
  <si>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</si>
  <si>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</si>
  <si>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</si>
  <si>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</si>
  <si>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</si>
  <si>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</si>
  <si>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</si>
  <si>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</si>
  <si>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</si>
  <si>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</si>
  <si>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</si>
  <si>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</si>
  <si>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</si>
  <si>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</si>
  <si>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</si>
  <si>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</si>
  <si>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</si>
  <si>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</si>
  <si>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</si>
  <si>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</si>
  <si>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</si>
  <si>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</si>
  <si>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</si>
  <si>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</si>
  <si>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</si>
  <si>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</si>
  <si>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</si>
  <si>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</si>
  <si>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</si>
  <si>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</si>
  <si>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</si>
  <si>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</si>
  <si>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</si>
  <si>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</si>
  <si>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</si>
  <si>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</si>
  <si>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</si>
  <si>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</si>
  <si>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</si>
  <si>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</si>
  <si>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</si>
  <si>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</si>
  <si>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</si>
  <si>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</si>
  <si>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</si>
  <si>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</si>
  <si>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</si>
  <si>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</si>
  <si>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</si>
  <si>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</si>
  <si>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</si>
  <si>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</si>
  <si>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</si>
  <si>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</si>
  <si>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</si>
  <si>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</si>
  <si>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</si>
  <si>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</si>
  <si>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</si>
  <si>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</si>
  <si>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</si>
  <si>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</si>
  <si>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</si>
  <si>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</si>
  <si>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</si>
  <si>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</si>
  <si>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</si>
  <si>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</si>
  <si>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</si>
  <si>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</si>
  <si>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</si>
  <si>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</si>
  <si>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</si>
  <si>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</si>
  <si>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</si>
  <si>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</si>
  <si>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</si>
  <si>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</si>
  <si>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</si>
  <si>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</si>
  <si>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</si>
  <si>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</si>
  <si>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</si>
  <si>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</si>
  <si>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</si>
  <si>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</si>
  <si>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</si>
  <si>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</si>
  <si>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</si>
  <si>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</si>
  <si>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</si>
  <si>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</si>
  <si>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</si>
  <si>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</si>
  <si>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</si>
  <si>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</si>
  <si>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</si>
  <si>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</si>
  <si>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</si>
  <si>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</si>
  <si>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</si>
  <si>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</si>
  <si>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</si>
  <si>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</si>
  <si>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</si>
  <si>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</si>
  <si>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</si>
  <si>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</si>
  <si>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</si>
  <si>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</si>
  <si>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</si>
  <si>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</si>
  <si>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</si>
  <si>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</si>
  <si>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</si>
  <si>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</si>
  <si>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</si>
  <si>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</si>
  <si>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</si>
  <si>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</si>
  <si>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</si>
  <si>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</si>
  <si>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</si>
  <si>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</si>
  <si>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</si>
  <si>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</si>
  <si>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</si>
  <si>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</si>
  <si>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</si>
  <si>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</si>
  <si>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</si>
  <si>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</si>
  <si>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</si>
  <si>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</si>
  <si>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</si>
  <si>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</si>
  <si>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</si>
  <si>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</si>
  <si>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</si>
  <si>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</si>
  <si>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</si>
  <si>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</si>
  <si>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</si>
  <si>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</si>
  <si>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</si>
  <si>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</si>
  <si>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</si>
  <si>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</si>
  <si>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</si>
  <si>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</si>
  <si>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</si>
  <si>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</si>
  <si>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</si>
  <si>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</si>
  <si>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</si>
  <si>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</si>
  <si>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</si>
  <si>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</si>
  <si>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</si>
  <si>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</si>
  <si>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</si>
  <si>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</si>
  <si>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</si>
  <si>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</si>
  <si>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</si>
  <si>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</si>
  <si>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</si>
  <si>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</si>
  <si>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</si>
  <si>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</si>
  <si>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</si>
  <si>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</si>
  <si>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</si>
  <si>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</si>
  <si>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</si>
  <si>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</si>
  <si>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</si>
  <si>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</si>
  <si>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</si>
  <si>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</si>
  <si>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</si>
  <si>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</si>
  <si>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</si>
  <si>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</si>
  <si>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</si>
  <si>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</si>
  <si>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</si>
  <si>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</si>
  <si>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</si>
  <si>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</si>
  <si>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</si>
  <si>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</si>
  <si>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</si>
  <si>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</si>
  <si>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</si>
  <si>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</si>
  <si>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</si>
  <si>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</si>
  <si>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</si>
  <si>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</si>
  <si>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</si>
  <si>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</si>
  <si>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</si>
  <si>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</si>
  <si>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</si>
  <si>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</si>
  <si>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</si>
  <si>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</si>
  <si>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</si>
  <si>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</si>
  <si>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</si>
  <si>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</si>
  <si>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</si>
  <si>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</si>
  <si>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</si>
  <si>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</si>
  <si>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</si>
  <si>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</si>
  <si>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</si>
  <si>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</si>
  <si>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</si>
  <si>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</si>
  <si>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</si>
  <si>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</si>
  <si>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</si>
  <si>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</si>
  <si>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</si>
  <si>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</si>
  <si>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</si>
  <si>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</si>
  <si>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</si>
  <si>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</si>
  <si>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</si>
  <si>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</si>
  <si>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</si>
  <si>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</si>
  <si>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</si>
  <si>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</si>
  <si>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</si>
  <si>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</si>
  <si>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</si>
  <si>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</si>
  <si>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</si>
  <si>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</si>
  <si>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</si>
  <si>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</si>
  <si>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</si>
  <si>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</si>
  <si>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</si>
  <si>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</si>
  <si>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</si>
  <si>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</si>
  <si>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</si>
  <si>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</si>
  <si>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</si>
  <si>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</si>
  <si>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</si>
  <si>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</si>
  <si>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</si>
  <si>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</si>
  <si>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</si>
  <si>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</si>
  <si>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</si>
  <si>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</si>
  <si>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</si>
  <si>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</si>
  <si>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</si>
  <si>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</si>
  <si>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</si>
  <si>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</si>
  <si>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</si>
  <si>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</si>
  <si>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</si>
  <si>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</si>
  <si>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</si>
  <si>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</si>
  <si>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</si>
  <si>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</si>
  <si>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</si>
  <si>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</si>
  <si>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</si>
  <si>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</si>
  <si>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</si>
  <si>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</si>
  <si>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</si>
  <si>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</si>
  <si>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</si>
  <si>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</si>
  <si>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</si>
  <si>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</si>
  <si>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</si>
  <si>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</si>
  <si>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</si>
  <si>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</si>
  <si>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</si>
  <si>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</si>
  <si>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</si>
  <si>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</si>
  <si>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</si>
  <si>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</si>
  <si>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</si>
  <si>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</si>
  <si>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</si>
  <si>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</si>
  <si>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</si>
  <si>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</si>
  <si>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</si>
  <si>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</si>
  <si>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</si>
  <si>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</si>
  <si>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</si>
  <si>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</si>
  <si>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</si>
  <si>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</si>
  <si>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</si>
  <si>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</si>
  <si>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</si>
  <si>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</si>
  <si>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</si>
  <si>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</si>
  <si>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</si>
  <si>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</si>
  <si>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</si>
  <si>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</si>
  <si>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</si>
  <si>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</si>
  <si>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</si>
  <si>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</si>
  <si>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</si>
  <si>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</si>
  <si>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</si>
  <si>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</si>
  <si>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</si>
  <si>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</si>
  <si>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</si>
  <si>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</si>
  <si>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</si>
  <si>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</si>
  <si>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</si>
  <si>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</si>
  <si>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</si>
  <si>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</si>
  <si>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</si>
  <si>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</si>
  <si>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</si>
  <si>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</si>
  <si>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</si>
  <si>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</si>
  <si>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</si>
  <si>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</si>
  <si>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</si>
  <si>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</si>
  <si>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</si>
  <si>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</si>
  <si>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</si>
  <si>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</si>
  <si>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</si>
  <si>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</si>
  <si>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</si>
  <si>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</si>
  <si>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</si>
  <si>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</si>
  <si>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</si>
  <si>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</si>
  <si>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</si>
  <si>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</si>
  <si>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</si>
  <si>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</si>
  <si>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</si>
  <si>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</si>
  <si>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</si>
  <si>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</si>
  <si>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</si>
  <si>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</si>
  <si>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</si>
  <si>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</si>
  <si>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</si>
  <si>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</si>
  <si>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</si>
  <si>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</si>
  <si>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</si>
  <si>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</si>
  <si>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</si>
  <si>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</si>
  <si>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</si>
  <si>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</si>
  <si>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</si>
  <si>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</si>
  <si>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</si>
  <si>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</si>
  <si>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</si>
  <si>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</si>
  <si>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</si>
  <si>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</si>
  <si>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</si>
  <si>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</si>
  <si>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</si>
  <si>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</si>
  <si>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</si>
  <si>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</si>
  <si>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</si>
  <si>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</si>
  <si>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</si>
  <si>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</si>
  <si>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</si>
  <si>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</si>
  <si>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</si>
  <si>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</si>
  <si>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</si>
  <si>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</si>
  <si>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</si>
  <si>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</si>
  <si>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</si>
  <si>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</si>
  <si>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</si>
  <si>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</si>
  <si>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</si>
  <si>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</si>
  <si>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</si>
  <si>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</si>
  <si>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</si>
  <si>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</si>
  <si>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</si>
  <si>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</si>
  <si>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</si>
  <si>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</si>
  <si>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</si>
  <si>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</si>
  <si>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</si>
  <si>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</si>
  <si>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</si>
  <si>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</si>
  <si>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</si>
  <si>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</si>
  <si>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</si>
  <si>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</si>
  <si>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</si>
  <si>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</si>
  <si>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</si>
  <si>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</si>
  <si>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</si>
  <si>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</si>
  <si>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</si>
  <si>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</si>
  <si>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</si>
  <si>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</si>
  <si>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</si>
  <si>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</si>
  <si>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</si>
  <si>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</si>
  <si>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</si>
  <si>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</si>
  <si>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</si>
  <si>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</si>
  <si>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</si>
  <si>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</si>
  <si>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</si>
  <si>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</si>
  <si>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</si>
  <si>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</si>
  <si>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</si>
  <si>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</si>
  <si>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</si>
  <si>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</si>
  <si>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</si>
  <si>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</si>
  <si>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</si>
  <si>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</si>
  <si>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</si>
  <si>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</si>
  <si>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</si>
  <si>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</si>
  <si>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</si>
  <si>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</si>
  <si>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</si>
  <si>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</si>
  <si>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</si>
  <si>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</si>
  <si>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</si>
  <si>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</si>
  <si>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</si>
  <si>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</si>
  <si>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</si>
  <si>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</si>
  <si>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</si>
  <si>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</si>
  <si>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</si>
  <si>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</si>
  <si>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</si>
  <si>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</si>
  <si>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</si>
  <si>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</si>
  <si>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</si>
  <si>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</si>
  <si>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</si>
  <si>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</si>
  <si>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</si>
  <si>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</si>
  <si>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</si>
  <si>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</si>
  <si>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</si>
  <si>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</si>
  <si>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</si>
  <si>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</si>
  <si>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</si>
  <si>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</si>
  <si>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</si>
  <si>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</si>
  <si>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</si>
  <si>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</si>
  <si>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</si>
  <si>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</si>
  <si>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</si>
  <si>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</si>
  <si>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</si>
  <si>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</si>
  <si>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</si>
  <si>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</si>
  <si>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</si>
  <si>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</si>
  <si>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</si>
  <si>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</si>
  <si>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</si>
  <si>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</si>
  <si>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</si>
  <si>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</si>
  <si>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</si>
  <si>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</si>
  <si>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</si>
  <si>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</si>
  <si>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</si>
  <si>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</si>
  <si>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</si>
  <si>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</si>
  <si>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</si>
  <si>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</si>
  <si>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</si>
  <si>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</si>
  <si>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</si>
  <si>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</si>
  <si>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</si>
  <si>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</si>
  <si>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</si>
  <si>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</si>
  <si>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</si>
  <si>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</si>
  <si>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</si>
  <si>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</si>
  <si>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</si>
  <si>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</si>
  <si>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</si>
  <si>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</si>
  <si>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</si>
  <si>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</si>
  <si>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</si>
  <si>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</si>
  <si>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</si>
  <si>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</si>
  <si>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</si>
  <si>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</si>
  <si>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</si>
  <si>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</si>
  <si>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</si>
  <si>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</si>
  <si>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</si>
  <si>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</si>
  <si>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</si>
  <si>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</si>
  <si>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</si>
  <si>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</si>
  <si>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</si>
  <si>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</si>
  <si>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</si>
  <si>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</si>
  <si>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</si>
  <si>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</si>
  <si>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</si>
  <si>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</si>
  <si>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</si>
  <si>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</si>
  <si>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</si>
  <si>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</si>
  <si>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</si>
  <si>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</si>
  <si>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</si>
  <si>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</si>
  <si>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</si>
  <si>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</si>
  <si>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</si>
  <si>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</si>
  <si>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</si>
  <si>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</si>
  <si>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</si>
  <si>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</si>
  <si>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</si>
  <si>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</si>
  <si>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</si>
  <si>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</si>
  <si>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</si>
  <si>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</si>
  <si>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</si>
  <si>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</si>
  <si>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</si>
  <si>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</si>
  <si>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</si>
  <si>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</si>
  <si>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</si>
  <si>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</si>
  <si>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</si>
  <si>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</si>
  <si>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</si>
  <si>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</si>
  <si>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</si>
  <si>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</si>
  <si>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</si>
  <si>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</si>
  <si>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</si>
  <si>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</si>
  <si>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</si>
  <si>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</si>
  <si>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</si>
  <si>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</si>
  <si>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</si>
  <si>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</si>
  <si>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</si>
  <si>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</si>
  <si>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</si>
  <si>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</si>
  <si>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</si>
  <si>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</si>
  <si>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</si>
  <si>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</si>
  <si>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</si>
  <si>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</si>
  <si>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</si>
  <si>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</si>
  <si>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</si>
  <si>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</si>
  <si>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</si>
  <si>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</si>
  <si>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</si>
  <si>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</si>
  <si>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</si>
  <si>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</si>
  <si>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</si>
  <si>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</si>
  <si>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</si>
  <si>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</si>
  <si>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</si>
  <si>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</si>
  <si>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</si>
  <si>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</si>
  <si>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</si>
  <si>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</si>
  <si>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</si>
  <si>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</si>
  <si>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</si>
  <si>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</si>
  <si>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</si>
  <si>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</si>
  <si>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</si>
  <si>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</si>
  <si>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</si>
  <si>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</si>
  <si>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</si>
  <si>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</si>
  <si>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</si>
  <si>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</si>
  <si>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</si>
  <si>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</si>
  <si>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</si>
  <si>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</si>
  <si>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</si>
  <si>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</si>
  <si>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</si>
  <si>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</si>
  <si>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</si>
  <si>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</si>
  <si>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</si>
  <si>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</si>
  <si>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</si>
  <si>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</si>
  <si>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</si>
  <si>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</si>
  <si>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</si>
  <si>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</si>
  <si>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</si>
  <si>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</si>
  <si>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</si>
  <si>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</si>
  <si>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</si>
  <si>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</si>
  <si>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</si>
  <si>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</si>
  <si>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</si>
  <si>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</si>
  <si>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</si>
  <si>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</si>
  <si>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</si>
  <si>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</si>
  <si>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</si>
  <si>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</si>
  <si>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</si>
  <si>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</si>
  <si>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</si>
  <si>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</si>
  <si>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</si>
  <si>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</si>
  <si>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</si>
  <si>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</si>
  <si>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</si>
  <si>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</si>
  <si>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</si>
  <si>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</si>
  <si>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</si>
  <si>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</si>
  <si>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</si>
  <si>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</si>
  <si>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</si>
  <si>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</si>
  <si>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</si>
  <si>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</si>
  <si>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</si>
  <si>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</si>
  <si>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</si>
  <si>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</si>
  <si>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</si>
  <si>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</si>
  <si>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</si>
  <si>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</si>
  <si>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</si>
  <si>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</si>
  <si>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</si>
  <si>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</si>
  <si>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</si>
  <si>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</si>
  <si>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</si>
  <si>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</si>
  <si>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</si>
  <si>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</si>
  <si>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</si>
  <si>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</si>
  <si>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</si>
  <si>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</si>
  <si>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</si>
  <si>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</si>
  <si>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</si>
  <si>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</si>
  <si>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</si>
  <si>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</si>
  <si>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</si>
  <si>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</si>
  <si>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</si>
  <si>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</si>
  <si>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</si>
  <si>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</si>
  <si>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</si>
  <si>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</si>
  <si>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</si>
  <si>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</si>
  <si>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</si>
  <si>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</si>
  <si>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</si>
  <si>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</si>
  <si>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</si>
  <si>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</si>
  <si>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</si>
  <si>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</si>
  <si>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</si>
  <si>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</si>
  <si>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</si>
  <si>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</si>
  <si>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</si>
  <si>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</si>
  <si>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</si>
  <si>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</si>
  <si>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</si>
  <si>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</si>
  <si>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</si>
  <si>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</si>
  <si>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</si>
  <si>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</si>
  <si>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</si>
  <si>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</si>
  <si>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</si>
  <si>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</si>
  <si>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</si>
  <si>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</si>
  <si>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</si>
  <si>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</si>
  <si>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</si>
  <si>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</si>
  <si>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</si>
  <si>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</si>
  <si>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</si>
  <si>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</si>
  <si>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</si>
  <si>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</si>
  <si>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</si>
  <si>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</si>
  <si>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</si>
  <si>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</si>
  <si>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</si>
  <si>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</si>
  <si>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</si>
  <si>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</si>
  <si>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</si>
  <si>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</si>
  <si>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</si>
  <si>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</si>
  <si>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</si>
  <si>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</si>
  <si>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</si>
  <si>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</si>
  <si>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</si>
  <si>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</si>
  <si>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</si>
  <si>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</si>
  <si>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</si>
  <si>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</si>
  <si>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</si>
  <si>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</si>
  <si>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</si>
  <si>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</si>
  <si>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</si>
  <si>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</si>
  <si>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</si>
  <si>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</si>
  <si>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</si>
  <si>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</si>
  <si>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</si>
  <si>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</si>
  <si>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</si>
  <si>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</si>
  <si>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</si>
  <si>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</si>
  <si>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</si>
  <si>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</si>
  <si>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</si>
  <si>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</si>
  <si>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</si>
  <si>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</si>
  <si>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</si>
  <si>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</si>
  <si>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</si>
  <si>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</si>
  <si>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</si>
  <si>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</si>
  <si>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</si>
  <si>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</si>
  <si>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</si>
  <si>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</si>
  <si>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</si>
  <si>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</si>
  <si>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</si>
  <si>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</si>
  <si>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</si>
  <si>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</si>
  <si>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</si>
  <si>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</si>
  <si>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</si>
  <si>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</si>
  <si>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</si>
  <si>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</si>
  <si>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</si>
  <si>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</si>
  <si>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</si>
  <si>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</si>
  <si>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</si>
  <si>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</si>
  <si>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</si>
  <si>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</si>
  <si>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</si>
  <si>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</si>
  <si>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</si>
  <si>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</si>
  <si>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</si>
  <si>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</si>
  <si>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</si>
  <si>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</si>
  <si>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</si>
  <si>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</si>
  <si>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</si>
  <si>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</si>
  <si>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</si>
  <si>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</si>
  <si>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</si>
  <si>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</si>
  <si>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</si>
  <si>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</si>
  <si>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</si>
  <si>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</si>
  <si>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</si>
  <si>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</si>
  <si>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</si>
  <si>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</si>
  <si>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</si>
  <si>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</si>
  <si>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</si>
  <si>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</si>
  <si>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</si>
  <si>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</si>
  <si>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</si>
  <si>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</si>
  <si>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</si>
  <si>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</si>
  <si>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</si>
  <si>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</si>
  <si>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</si>
  <si>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</si>
  <si>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</si>
  <si>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</si>
  <si>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</si>
  <si>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</si>
  <si>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</si>
  <si>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</si>
  <si>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</si>
  <si>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</si>
  <si>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</si>
  <si>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</si>
  <si>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</si>
  <si>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</si>
  <si>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</si>
  <si>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</si>
  <si>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</si>
  <si>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</si>
  <si>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</si>
  <si>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</si>
  <si>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</si>
  <si>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</si>
  <si>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</si>
  <si>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</si>
  <si>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</si>
  <si>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</si>
  <si>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</si>
  <si>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</si>
  <si>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</si>
  <si>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</si>
  <si>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</si>
  <si>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</si>
  <si>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</si>
  <si>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</si>
  <si>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</si>
  <si>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</si>
  <si>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</si>
  <si>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</si>
  <si>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</si>
  <si>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</si>
  <si>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</si>
  <si>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</si>
  <si>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</si>
  <si>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</si>
  <si>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</si>
  <si>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</si>
  <si>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</si>
  <si>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</si>
  <si>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</si>
  <si>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</si>
  <si>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</si>
  <si>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</si>
  <si>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</si>
  <si>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</si>
  <si>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</si>
  <si>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</si>
  <si>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</si>
  <si>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</si>
  <si>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</si>
  <si>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</si>
  <si>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</si>
  <si>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</si>
  <si>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</si>
  <si>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</si>
  <si>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</si>
  <si>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</si>
  <si>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</si>
  <si>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</si>
  <si>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</si>
  <si>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</si>
  <si>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</si>
  <si>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</si>
  <si>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</si>
  <si>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</si>
  <si>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</si>
  <si>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</si>
  <si>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</si>
  <si>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</si>
  <si>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</si>
  <si>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</si>
  <si>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</si>
  <si>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</si>
  <si>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</si>
  <si>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</si>
  <si>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</si>
  <si>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</si>
  <si>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</si>
  <si>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</si>
  <si>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</si>
  <si>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</si>
  <si>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</si>
  <si>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</si>
  <si>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</si>
  <si>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</si>
  <si>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</si>
  <si>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</si>
  <si>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</si>
  <si>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</si>
  <si>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</si>
  <si>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</si>
  <si>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</si>
  <si>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</si>
  <si>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</si>
  <si>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</si>
  <si>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</si>
  <si>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</si>
  <si>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</si>
  <si>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</si>
  <si>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</si>
  <si>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</si>
  <si>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</si>
  <si>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</si>
  <si>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</si>
  <si>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</si>
  <si>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</si>
  <si>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</si>
  <si>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</si>
  <si>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</si>
  <si>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</si>
  <si>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</si>
  <si>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</si>
  <si>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</si>
  <si>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</si>
  <si>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</si>
  <si>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</si>
  <si>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</si>
  <si>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</si>
  <si>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</si>
  <si>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</si>
  <si>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</si>
  <si>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</si>
  <si>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</si>
  <si>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</si>
  <si>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</si>
  <si>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</si>
  <si>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</si>
  <si>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</si>
  <si>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</si>
  <si>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</si>
  <si>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</si>
  <si>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</si>
  <si>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</si>
  <si>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</si>
  <si>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</si>
  <si>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</si>
  <si>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</si>
  <si>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</si>
  <si>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</si>
  <si>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</si>
  <si>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</si>
  <si>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</si>
  <si>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</si>
  <si>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</si>
  <si>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</si>
  <si>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</si>
  <si>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</si>
  <si>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</si>
  <si>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</si>
  <si>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</si>
  <si>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</si>
  <si>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</si>
  <si>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</si>
  <si>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</si>
  <si>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</si>
  <si>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</si>
  <si>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</si>
  <si>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</si>
  <si>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</si>
  <si>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</si>
  <si>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</si>
  <si>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</si>
  <si>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</si>
  <si>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</si>
  <si>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</si>
  <si>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</si>
  <si>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</si>
  <si>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</si>
  <si>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</si>
  <si>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</si>
  <si>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</si>
  <si>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</si>
  <si>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</si>
  <si>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</si>
  <si>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</si>
  <si>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</si>
  <si>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</si>
  <si>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</si>
  <si>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</si>
  <si>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</si>
  <si>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</si>
  <si>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</si>
  <si>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</si>
  <si>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</si>
  <si>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</si>
  <si>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</si>
  <si>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</si>
  <si>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</si>
  <si>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</si>
  <si>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</si>
  <si>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</si>
  <si>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</si>
  <si>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</si>
  <si>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</si>
  <si>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</si>
  <si>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</si>
  <si>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</si>
  <si>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</si>
  <si>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</si>
  <si>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</si>
  <si>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</si>
  <si>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</si>
  <si>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</si>
  <si>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</si>
  <si>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</si>
  <si>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</si>
  <si>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</si>
  <si>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</si>
  <si>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</si>
  <si>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</si>
  <si>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</si>
  <si>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</si>
  <si>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</si>
  <si>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</si>
  <si>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</si>
  <si>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</si>
  <si>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</si>
  <si>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</si>
  <si>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</si>
  <si>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</si>
  <si>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</si>
  <si>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</si>
  <si>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</si>
  <si>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</si>
  <si>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</si>
  <si>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</si>
  <si>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</si>
  <si>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</si>
  <si>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</si>
  <si>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</si>
  <si>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</si>
  <si>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</si>
  <si>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</si>
  <si>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</si>
  <si>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</si>
  <si>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</si>
  <si>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</si>
  <si>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</si>
  <si>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</si>
  <si>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</si>
  <si>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</si>
  <si>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</si>
  <si>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</si>
  <si>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</si>
  <si>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</si>
  <si>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</si>
  <si>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</si>
  <si>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</si>
  <si>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</si>
  <si>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</si>
  <si>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</si>
  <si>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</si>
  <si>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</si>
  <si>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</si>
  <si>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</si>
  <si>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</si>
  <si>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</si>
  <si>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</si>
  <si>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</si>
  <si>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</si>
  <si>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</si>
  <si>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</si>
  <si>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</si>
  <si>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</si>
  <si>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</si>
  <si>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</si>
  <si>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</si>
  <si>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</si>
  <si>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</si>
  <si>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</si>
  <si>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</si>
  <si>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</si>
  <si>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</si>
  <si>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</si>
  <si>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</si>
  <si>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</si>
  <si>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</si>
  <si>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</si>
  <si>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</si>
  <si>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</si>
  <si>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</si>
  <si>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</si>
  <si>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</si>
  <si>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</si>
  <si>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</si>
  <si>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</si>
  <si>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</si>
  <si>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</si>
  <si>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</si>
  <si>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</si>
  <si>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</si>
  <si>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</si>
  <si>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</si>
  <si>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</si>
  <si>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</si>
  <si>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</si>
  <si>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</si>
  <si>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</si>
  <si>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</si>
  <si>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</si>
  <si>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</si>
  <si>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</si>
  <si>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</si>
  <si>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</si>
  <si>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</si>
  <si>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</si>
  <si>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</si>
  <si>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</si>
  <si>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</si>
  <si>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</si>
  <si>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</si>
  <si>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</si>
  <si>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</si>
  <si>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</si>
  <si>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</si>
  <si>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</si>
  <si>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</si>
  <si>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</si>
  <si>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</si>
  <si>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</si>
  <si>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</si>
  <si>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</si>
  <si>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</si>
  <si>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</si>
  <si>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</si>
  <si>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</si>
  <si>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</si>
  <si>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</si>
  <si>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</si>
  <si>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</si>
  <si>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</si>
  <si>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</si>
  <si>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</si>
  <si>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</si>
  <si>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</si>
  <si>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</si>
  <si>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</si>
  <si>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</si>
  <si>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</si>
  <si>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</si>
  <si>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</si>
  <si>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</si>
  <si>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</si>
  <si>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</si>
  <si>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</si>
  <si>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</si>
  <si>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</si>
  <si>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</si>
  <si>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</si>
  <si>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</si>
  <si>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</si>
  <si>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</si>
  <si>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</si>
  <si>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</si>
  <si>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</si>
  <si>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</si>
  <si>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</si>
  <si>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</si>
  <si>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</si>
  <si>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</si>
  <si>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</si>
  <si>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</si>
  <si>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</si>
  <si>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</si>
  <si>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</si>
  <si>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</si>
  <si>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</si>
  <si>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</si>
  <si>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</si>
  <si>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</si>
  <si>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</si>
  <si>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</si>
  <si>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</si>
  <si>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</si>
  <si>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</si>
  <si>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</si>
  <si>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</si>
  <si>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</si>
  <si>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</si>
  <si>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</si>
  <si>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</si>
  <si>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</si>
  <si>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</si>
  <si>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</si>
  <si>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</si>
  <si>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</si>
  <si>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</si>
  <si>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</si>
  <si>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</si>
  <si>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</si>
  <si>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</si>
  <si>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</si>
  <si>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</si>
  <si>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</si>
  <si>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</si>
  <si>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</si>
  <si>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</si>
  <si>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</si>
  <si>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</si>
  <si>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</si>
  <si>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</si>
  <si>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</si>
  <si>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</si>
  <si>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</si>
  <si>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</si>
  <si>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</si>
  <si>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</si>
  <si>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</si>
  <si>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</si>
  <si>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</si>
  <si>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</si>
  <si>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</si>
  <si>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</si>
  <si>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</si>
  <si>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</si>
  <si>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</si>
  <si>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</si>
  <si>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</si>
  <si>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</si>
  <si>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</si>
  <si>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</si>
  <si>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</si>
  <si>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</si>
  <si>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</si>
  <si>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</si>
  <si>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</si>
  <si>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</si>
  <si>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</si>
  <si>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</si>
  <si>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</si>
  <si>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</si>
  <si>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</si>
  <si>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</si>
  <si>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</si>
  <si>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</si>
  <si>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</si>
  <si>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</si>
  <si>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</si>
  <si>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</si>
  <si>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</si>
  <si>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</si>
  <si>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</si>
  <si>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</si>
  <si>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</si>
  <si>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</si>
  <si>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</si>
  <si>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</si>
  <si>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</si>
  <si>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</si>
  <si>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</si>
  <si>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</si>
  <si>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</si>
  <si>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</si>
  <si>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</si>
  <si>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</si>
  <si>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</si>
  <si>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</si>
  <si>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</si>
  <si>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</si>
  <si>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</si>
  <si>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</si>
  <si>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</si>
  <si>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</si>
  <si>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</si>
  <si>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</si>
  <si>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</si>
  <si>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</si>
  <si>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</si>
  <si>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</si>
  <si>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</si>
  <si>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</si>
  <si>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</si>
  <si>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</si>
  <si>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</si>
  <si>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</si>
  <si>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</si>
  <si>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</si>
  <si>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</si>
  <si>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</si>
  <si>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</si>
  <si>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</si>
  <si>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</si>
  <si>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</si>
  <si>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</si>
  <si>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</si>
  <si>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</si>
  <si>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</si>
  <si>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</si>
  <si>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</si>
  <si>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</si>
  <si>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</si>
  <si>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</si>
  <si>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</si>
  <si>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</si>
  <si>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</si>
  <si>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</si>
  <si>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</si>
  <si>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</si>
  <si>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</si>
  <si>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</si>
  <si>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</si>
  <si>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</si>
  <si>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</si>
  <si>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</si>
  <si>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</si>
  <si>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</si>
  <si>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</si>
  <si>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</si>
  <si>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</si>
  <si>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</si>
  <si>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</si>
  <si>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</si>
  <si>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</si>
  <si>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</si>
  <si>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</si>
  <si>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</si>
  <si>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</si>
  <si>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</si>
  <si>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</si>
  <si>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</si>
  <si>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</si>
  <si>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</si>
  <si>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</si>
  <si>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</si>
  <si>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</si>
  <si>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</si>
  <si>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</si>
  <si>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</si>
  <si>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</si>
  <si>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</si>
  <si>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</si>
  <si>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</si>
  <si>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</si>
  <si>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</si>
  <si>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</si>
  <si>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</si>
  <si>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</si>
  <si>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</si>
  <si>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</si>
  <si>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</si>
  <si>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</si>
  <si>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</si>
  <si>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</si>
  <si>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</si>
  <si>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</si>
  <si>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</si>
  <si>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</si>
  <si>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</si>
  <si>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</si>
  <si>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</si>
  <si>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</si>
  <si>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</si>
  <si>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</si>
  <si>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</si>
  <si>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</si>
  <si>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</si>
  <si>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</si>
  <si>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</si>
  <si>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</si>
  <si>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</si>
  <si>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</si>
  <si>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</si>
  <si>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</si>
  <si>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</si>
  <si>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</si>
  <si>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</si>
  <si>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</si>
  <si>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</si>
  <si>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</si>
  <si>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</si>
  <si>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</si>
  <si>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</si>
  <si>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</si>
  <si>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</si>
  <si>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</si>
  <si>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</si>
  <si>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</si>
  <si>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</si>
  <si>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</si>
  <si>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</si>
  <si>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</si>
  <si>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</si>
  <si>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</si>
  <si>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</si>
  <si>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</si>
  <si>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</si>
  <si>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</si>
  <si>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</si>
  <si>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</si>
  <si>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</si>
  <si>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</si>
  <si>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</si>
  <si>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</si>
  <si>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</si>
  <si>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</si>
  <si>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</si>
  <si>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</si>
  <si>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</si>
  <si>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</si>
  <si>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</si>
  <si>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</si>
  <si>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</si>
  <si>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</si>
  <si>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</si>
  <si>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</si>
  <si>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</si>
  <si>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</si>
  <si>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</si>
  <si>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</si>
  <si>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</si>
  <si>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</si>
  <si>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</si>
  <si>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</si>
  <si>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</si>
  <si>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</si>
  <si>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</si>
  <si>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</si>
  <si>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</si>
  <si>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</si>
  <si>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</si>
  <si>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</si>
  <si>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</si>
  <si>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</si>
  <si>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</si>
  <si>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</si>
  <si>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</si>
  <si>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</si>
  <si>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</si>
  <si>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</si>
  <si>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</si>
  <si>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</si>
  <si>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</si>
  <si>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</si>
  <si>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</si>
  <si>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</si>
  <si>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</si>
  <si>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</si>
  <si>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</si>
  <si>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</si>
  <si>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</si>
  <si>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</si>
  <si>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</si>
  <si>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</si>
  <si>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</si>
  <si>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</si>
  <si>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</si>
  <si>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</si>
  <si>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</si>
  <si>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</si>
  <si>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</si>
  <si>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</si>
  <si>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</si>
  <si>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</si>
  <si>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</si>
  <si>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</si>
  <si>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</si>
  <si>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</si>
  <si>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</si>
  <si>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</si>
  <si>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</si>
  <si>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</si>
  <si>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</si>
  <si>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</si>
  <si>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</si>
  <si>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</si>
  <si>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</si>
  <si>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</si>
  <si>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</si>
  <si>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</si>
  <si>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</si>
  <si>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</si>
  <si>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</si>
  <si>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</si>
  <si>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</si>
  <si>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</si>
  <si>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</si>
  <si>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</si>
  <si>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</si>
  <si>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</si>
  <si>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</si>
  <si>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</si>
  <si>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</si>
  <si>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</si>
  <si>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</si>
  <si>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</si>
  <si>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</si>
  <si>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</si>
  <si>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</si>
  <si>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</si>
  <si>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</si>
  <si>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</si>
  <si>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</si>
  <si>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</si>
  <si>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</si>
  <si>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</si>
  <si>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</si>
  <si>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</si>
  <si>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</si>
  <si>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</si>
  <si>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</si>
  <si>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</si>
  <si>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</si>
  <si>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</si>
  <si>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</si>
  <si>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</si>
  <si>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</si>
  <si>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</si>
  <si>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</si>
  <si>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</si>
  <si>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</si>
  <si>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</si>
  <si>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</si>
  <si>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</si>
  <si>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</si>
  <si>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</si>
  <si>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</si>
  <si>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</si>
  <si>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</si>
  <si>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</si>
  <si>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</si>
  <si>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</si>
  <si>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</si>
  <si>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</si>
  <si>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</si>
  <si>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</si>
  <si>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</si>
  <si>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</si>
  <si>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</si>
  <si>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</si>
  <si>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</si>
  <si>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</si>
  <si>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</si>
  <si>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</si>
  <si>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</si>
  <si>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</si>
  <si>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</si>
  <si>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</si>
  <si>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</si>
  <si>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</si>
  <si>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</si>
  <si>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</si>
  <si>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</si>
  <si>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</si>
  <si>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</si>
  <si>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</si>
  <si>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</si>
  <si>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</si>
  <si>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</si>
  <si>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</si>
  <si>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</si>
  <si>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</si>
  <si>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</si>
  <si>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</si>
  <si>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</si>
  <si>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</si>
  <si>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</si>
  <si>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</si>
  <si>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</si>
  <si>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</si>
  <si>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</si>
  <si>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</si>
  <si>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</si>
  <si>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</si>
  <si>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</si>
  <si>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</si>
  <si>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</si>
  <si>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</si>
  <si>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</si>
  <si>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</si>
  <si>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</si>
  <si>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</si>
  <si>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</si>
  <si>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</si>
  <si>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</si>
  <si>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</si>
  <si>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</si>
  <si>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</si>
  <si>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</si>
  <si>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</si>
  <si>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</si>
  <si>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</si>
  <si>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</si>
  <si>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</si>
  <si>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</si>
  <si>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</si>
  <si>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</si>
  <si>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</si>
  <si>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</si>
  <si>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</si>
  <si>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</si>
  <si>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</si>
  <si>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</si>
  <si>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</si>
  <si>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</si>
  <si>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</si>
  <si>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</si>
  <si>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</si>
  <si>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</si>
  <si>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</si>
  <si>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</si>
  <si>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</si>
  <si>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</si>
  <si>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</si>
  <si>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</si>
  <si>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</si>
  <si>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</si>
  <si>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</si>
  <si>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</si>
  <si>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</si>
  <si>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</si>
  <si>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</si>
  <si>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</si>
  <si>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</si>
  <si>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</si>
  <si>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</si>
  <si>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</si>
  <si>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</si>
  <si>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</si>
  <si>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</si>
  <si>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</si>
  <si>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</si>
  <si>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</si>
  <si>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</si>
  <si>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</si>
  <si>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</si>
  <si>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</si>
  <si>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</si>
  <si>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</si>
  <si>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</si>
  <si>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</si>
  <si>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</si>
  <si>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</si>
  <si>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</si>
  <si>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</si>
  <si>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</si>
  <si>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</si>
  <si>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</si>
  <si>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</si>
  <si>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</si>
  <si>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</si>
  <si>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</si>
  <si>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</si>
  <si>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</si>
  <si>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</si>
  <si>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</si>
  <si>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</si>
  <si>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</si>
  <si>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</si>
  <si>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</si>
  <si>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</si>
  <si>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</si>
  <si>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</si>
  <si>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</si>
  <si>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</si>
  <si>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</si>
  <si>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</si>
  <si>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</si>
  <si>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</si>
  <si>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</si>
  <si>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</si>
  <si>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</si>
  <si>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</si>
  <si>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</si>
  <si>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</si>
  <si>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</si>
  <si>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</si>
  <si>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</si>
  <si>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</si>
  <si>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</si>
  <si>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</si>
  <si>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</si>
  <si>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</si>
  <si>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</si>
  <si>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</si>
  <si>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</si>
  <si>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</si>
  <si>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</si>
  <si>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</si>
  <si>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</si>
  <si>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</si>
  <si>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</si>
  <si>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</si>
  <si>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</si>
  <si>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</si>
  <si>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</si>
  <si>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</si>
  <si>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</si>
  <si>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</si>
  <si>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</si>
  <si>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</si>
  <si>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</si>
  <si>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</si>
  <si>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</si>
  <si>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</si>
  <si>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</si>
  <si>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</si>
  <si>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</si>
  <si>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</si>
  <si>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</si>
  <si>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</si>
  <si>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</si>
  <si>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</si>
  <si>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</si>
  <si>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</si>
  <si>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</si>
  <si>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</si>
  <si>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</si>
  <si>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</si>
  <si>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</si>
  <si>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</si>
  <si>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</si>
  <si>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</si>
  <si>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</si>
  <si>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</si>
  <si>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</si>
  <si>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</si>
  <si>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</si>
  <si>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</si>
  <si>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</si>
  <si>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</si>
  <si>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</si>
  <si>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</si>
  <si>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</si>
  <si>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</si>
  <si>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</si>
  <si>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</si>
  <si>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</si>
  <si>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</si>
  <si>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</si>
  <si>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</si>
  <si>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</si>
  <si>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</si>
  <si>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</si>
  <si>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</si>
  <si>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</si>
  <si>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</si>
  <si>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</si>
  <si>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</si>
  <si>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</si>
  <si>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</si>
  <si>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</si>
  <si>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</si>
  <si>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</si>
  <si>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</si>
  <si>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</si>
  <si>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</si>
  <si>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</si>
  <si>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</si>
  <si>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</si>
  <si>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</si>
  <si>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</si>
  <si>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</si>
  <si>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</si>
  <si>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</si>
  <si>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</si>
  <si>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</si>
  <si>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</si>
  <si>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</si>
  <si>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</si>
  <si>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</si>
  <si>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</si>
  <si>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</si>
  <si>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</si>
  <si>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</si>
  <si>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</si>
  <si>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</si>
  <si>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</si>
  <si>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</si>
  <si>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</si>
  <si>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</si>
  <si>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</si>
  <si>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</si>
  <si>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</si>
  <si>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</si>
  <si>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</si>
  <si>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</si>
  <si>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</si>
  <si>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</si>
  <si>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</si>
  <si>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</si>
  <si>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</si>
  <si>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</si>
  <si>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</si>
  <si>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</si>
  <si>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</si>
  <si>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</si>
  <si>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</si>
  <si>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</si>
  <si>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</si>
  <si>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</si>
  <si>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</si>
  <si>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</si>
  <si>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</si>
  <si>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</si>
  <si>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</si>
  <si>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</si>
  <si>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</si>
  <si>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</si>
  <si>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</si>
  <si>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</si>
  <si>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</si>
  <si>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</si>
  <si>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</si>
  <si>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</si>
  <si>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</si>
  <si>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</si>
  <si>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</si>
  <si>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</si>
  <si>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</si>
  <si>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</si>
  <si>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</si>
  <si>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</si>
  <si>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</si>
  <si>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</si>
  <si>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</si>
  <si>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</si>
  <si>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</si>
  <si>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</si>
  <si>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</si>
  <si>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</si>
  <si>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</si>
  <si>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</si>
  <si>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</si>
  <si>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</si>
  <si>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</si>
  <si>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</si>
  <si>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</si>
  <si>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</si>
  <si>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</si>
  <si>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</si>
  <si>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</si>
  <si>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</si>
  <si>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</si>
  <si>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</si>
  <si>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</si>
  <si>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</si>
  <si>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</si>
  <si>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</si>
  <si>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</si>
  <si>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</si>
  <si>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</si>
  <si>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</si>
  <si>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</si>
  <si>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</si>
  <si>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</si>
  <si>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</si>
  <si>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</si>
  <si>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</si>
  <si>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</si>
  <si>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</si>
  <si>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</si>
  <si>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</si>
  <si>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</si>
  <si>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</si>
  <si>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</si>
  <si>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</si>
  <si>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</si>
  <si>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</si>
  <si>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</si>
  <si>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</si>
  <si>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</si>
  <si>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</si>
  <si>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</si>
  <si>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</si>
  <si>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</si>
  <si>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</si>
  <si>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</si>
  <si>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</si>
  <si>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</si>
  <si>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</si>
  <si>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</si>
  <si>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</si>
  <si>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</si>
  <si>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</si>
  <si>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</si>
  <si>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</si>
  <si>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</si>
  <si>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</si>
  <si>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</si>
  <si>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</si>
  <si>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</si>
  <si>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</si>
  <si>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</si>
  <si>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</si>
  <si>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</si>
  <si>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</si>
  <si>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</si>
  <si>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</si>
  <si>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</si>
  <si>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</si>
  <si>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</si>
  <si>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</si>
  <si>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</si>
  <si>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</si>
  <si>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</si>
  <si>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</si>
  <si>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</si>
  <si>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</si>
  <si>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</si>
  <si>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</si>
  <si>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</si>
  <si>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</si>
  <si>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</si>
  <si>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</si>
  <si>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</si>
  <si>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</si>
  <si>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</si>
  <si>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</si>
  <si>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</si>
  <si>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</si>
  <si>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</si>
  <si>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</si>
  <si>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</si>
  <si>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</si>
  <si>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</si>
  <si>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</si>
  <si>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</si>
  <si>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</si>
  <si>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</si>
  <si>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</si>
  <si>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</si>
  <si>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</si>
  <si>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</si>
  <si>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</si>
  <si>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</si>
  <si>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</si>
  <si>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</si>
  <si>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</si>
  <si>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</si>
  <si>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</si>
  <si>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</si>
  <si>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</si>
  <si>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</si>
  <si>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</si>
  <si>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</si>
  <si>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</si>
  <si>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</si>
  <si>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</si>
  <si>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</si>
  <si>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</si>
  <si>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</si>
  <si>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</si>
  <si>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</si>
  <si>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</si>
  <si>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</si>
  <si>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</si>
  <si>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</si>
  <si>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</si>
  <si>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</si>
  <si>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</si>
  <si>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</si>
  <si>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</si>
  <si>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</si>
  <si>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</si>
  <si>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</si>
  <si>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</si>
  <si>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</si>
  <si>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</si>
  <si>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</si>
  <si>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</si>
  <si>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</si>
  <si>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</si>
  <si>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</si>
  <si>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</si>
  <si>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</si>
  <si>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</si>
  <si>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</si>
  <si>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</si>
  <si>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</si>
  <si>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</si>
  <si>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</si>
  <si>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</si>
  <si>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</si>
  <si>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</si>
  <si>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</si>
  <si>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</si>
  <si>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</si>
  <si>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</si>
  <si>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</si>
  <si>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</si>
  <si>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</si>
  <si>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</si>
  <si>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</si>
  <si>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</si>
  <si>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</si>
  <si>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</si>
  <si>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</si>
  <si>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</si>
  <si>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</si>
  <si>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</si>
  <si>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</si>
  <si>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</si>
  <si>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</si>
  <si>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</si>
  <si>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</si>
  <si>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</si>
  <si>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</si>
  <si>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</si>
  <si>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</si>
  <si>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</si>
  <si>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</si>
  <si>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</si>
  <si>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</si>
  <si>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</si>
  <si>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</si>
  <si>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</si>
  <si>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</si>
  <si>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</si>
  <si>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</si>
  <si>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</si>
  <si>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</si>
  <si>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</si>
  <si>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</si>
  <si>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</si>
  <si>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</si>
  <si>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</si>
  <si>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</si>
  <si>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</si>
  <si>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</si>
  <si>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</si>
  <si>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</si>
  <si>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</si>
  <si>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</si>
  <si>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</si>
  <si>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</si>
  <si>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</si>
  <si>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</si>
  <si>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</si>
  <si>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</si>
  <si>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</si>
  <si>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</si>
  <si>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</si>
  <si>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</si>
  <si>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</si>
  <si>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</si>
  <si>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</si>
  <si>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</si>
  <si>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</si>
  <si>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</si>
  <si>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</si>
  <si>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</si>
  <si>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</si>
  <si>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</si>
  <si>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</si>
  <si>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</si>
  <si>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</si>
  <si>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</si>
  <si>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</si>
  <si>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</si>
  <si>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</si>
  <si>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</si>
  <si>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</si>
  <si>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</si>
  <si>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</si>
  <si>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</si>
  <si>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</si>
  <si>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</si>
  <si>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</si>
  <si>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</si>
  <si>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</si>
  <si>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</si>
  <si>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</si>
  <si>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</si>
  <si>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</si>
  <si>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</si>
  <si>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</si>
  <si>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</si>
  <si>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</si>
  <si>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</si>
  <si>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</si>
  <si>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</si>
  <si>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</si>
  <si>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</si>
  <si>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</si>
  <si>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</si>
  <si>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</si>
  <si>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</si>
  <si>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</si>
  <si>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</si>
  <si>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</si>
  <si>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</si>
  <si>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</si>
  <si>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</si>
  <si>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</si>
  <si>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</si>
  <si>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</si>
  <si>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</si>
  <si>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</si>
  <si>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</si>
  <si>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</si>
  <si>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</si>
  <si>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</si>
  <si>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</si>
  <si>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</si>
  <si>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</si>
  <si>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</si>
  <si>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</si>
  <si>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</si>
  <si>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</si>
  <si>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</si>
  <si>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</si>
  <si>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</si>
  <si>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</si>
  <si>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</si>
  <si>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</si>
  <si>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</si>
  <si>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</si>
  <si>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</si>
  <si>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</si>
  <si>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</si>
  <si>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</si>
  <si>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</si>
  <si>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</si>
  <si>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</si>
  <si>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</si>
  <si>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</si>
  <si>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</si>
  <si>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</si>
  <si>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</si>
  <si>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</si>
  <si>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</si>
  <si>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</si>
  <si>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</si>
  <si>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</si>
  <si>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</si>
  <si>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</si>
  <si>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</si>
  <si>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</si>
  <si>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</si>
  <si>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</si>
  <si>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</si>
  <si>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</si>
  <si>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</si>
  <si>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</si>
  <si>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</si>
  <si>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</si>
  <si>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</si>
  <si>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</si>
  <si>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</si>
  <si>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</si>
  <si>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</si>
  <si>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</si>
  <si>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</si>
  <si>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</si>
  <si>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</si>
  <si>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</si>
  <si>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</si>
  <si>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</si>
  <si>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</si>
  <si>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</si>
  <si>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</si>
  <si>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</si>
  <si>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</si>
  <si>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</si>
  <si>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</si>
  <si>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</si>
  <si>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</si>
  <si>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</si>
  <si>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</si>
  <si>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</si>
  <si>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</si>
  <si>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</si>
  <si>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</si>
  <si>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</si>
  <si>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</si>
  <si>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</si>
  <si>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</si>
  <si>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</si>
  <si>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</si>
  <si>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</si>
  <si>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</si>
  <si>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</si>
  <si>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</si>
  <si>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</si>
  <si>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</si>
  <si>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</si>
  <si>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</si>
  <si>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</si>
  <si>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</si>
  <si>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</si>
  <si>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</si>
  <si>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</si>
  <si>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</si>
  <si>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</si>
  <si>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</si>
  <si>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</si>
  <si>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</si>
  <si>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</si>
  <si>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</si>
  <si>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</si>
  <si>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</si>
  <si>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</si>
  <si>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</si>
  <si>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</si>
  <si>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</si>
  <si>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</si>
  <si>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</si>
  <si>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</si>
  <si>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</si>
  <si>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</si>
  <si>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</si>
  <si>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</si>
  <si>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</si>
  <si>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</si>
  <si>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</si>
  <si>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</si>
  <si>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</si>
  <si>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</si>
  <si>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</si>
  <si>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</si>
  <si>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</si>
  <si>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</si>
  <si>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</si>
  <si>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</si>
  <si>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</si>
  <si>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</si>
  <si>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</si>
  <si>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</si>
  <si>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</si>
  <si>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</si>
  <si>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</si>
  <si>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</si>
  <si>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</si>
  <si>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</si>
  <si>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</si>
  <si>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</si>
  <si>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</si>
  <si>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</si>
  <si>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</si>
  <si>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</si>
  <si>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</si>
  <si>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</si>
  <si>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</si>
  <si>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</si>
  <si>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</si>
  <si>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</si>
  <si>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</si>
  <si>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</si>
  <si>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</si>
  <si>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</si>
  <si>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</si>
  <si>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</si>
  <si>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</si>
  <si>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</si>
  <si>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</si>
  <si>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</si>
  <si>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</si>
  <si>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</si>
  <si>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</si>
  <si>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</si>
  <si>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</si>
  <si>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</si>
  <si>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</si>
  <si>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</si>
  <si>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</si>
  <si>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</si>
  <si>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</si>
  <si>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</si>
  <si>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</si>
  <si>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</si>
  <si>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</si>
  <si>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</si>
  <si>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</si>
  <si>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</si>
  <si>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</si>
  <si>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</si>
  <si>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</si>
  <si>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</si>
  <si>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</si>
  <si>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</si>
  <si>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</si>
  <si>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</si>
  <si>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</si>
  <si>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</si>
  <si>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</si>
  <si>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</si>
  <si>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</si>
  <si>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</si>
  <si>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</si>
  <si>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</si>
  <si>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</si>
  <si>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</si>
  <si>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</si>
  <si>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</si>
  <si>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</si>
  <si>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</si>
  <si>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</si>
  <si>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</si>
  <si>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</si>
  <si>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</si>
  <si>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</si>
  <si>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</si>
  <si>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</si>
  <si>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</si>
  <si>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</si>
  <si>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</si>
  <si>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</si>
  <si>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</si>
  <si>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</si>
  <si>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</si>
  <si>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</si>
  <si>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</si>
  <si>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</si>
  <si>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</si>
  <si>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</si>
  <si>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</si>
  <si>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</si>
  <si>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</si>
  <si>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</si>
  <si>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</si>
  <si>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</si>
  <si>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</si>
  <si>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</si>
  <si>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</si>
  <si>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</si>
  <si>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</si>
  <si>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</si>
  <si>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</si>
  <si>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</si>
  <si>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</si>
  <si>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</si>
  <si>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</si>
  <si>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</si>
  <si>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</si>
  <si>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</si>
  <si>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</si>
  <si>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</si>
  <si>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</si>
  <si>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</si>
  <si>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</si>
  <si>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</si>
  <si>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</si>
  <si>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</si>
  <si>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</si>
  <si>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</si>
  <si>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</si>
  <si>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</si>
  <si>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</si>
  <si>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</si>
  <si>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</si>
  <si>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</si>
  <si>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</si>
  <si>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</si>
  <si>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</si>
  <si>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</si>
  <si>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</si>
  <si>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</si>
  <si>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</si>
  <si>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</si>
  <si>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</si>
  <si>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</si>
  <si>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</si>
  <si>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</si>
  <si>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</si>
  <si>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</si>
  <si>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</si>
  <si>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</si>
  <si>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</si>
  <si>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</si>
  <si>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</si>
  <si>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</si>
  <si>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</si>
  <si>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</si>
  <si>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</si>
  <si>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</si>
  <si>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</si>
  <si>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</si>
  <si>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</si>
  <si>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</si>
  <si>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</si>
  <si>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</si>
  <si>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</si>
  <si>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</si>
  <si>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</si>
  <si>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</si>
  <si>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</si>
  <si>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</si>
  <si>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</si>
  <si>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</si>
  <si>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</si>
  <si>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</si>
  <si>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</si>
  <si>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</si>
  <si>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</si>
  <si>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</si>
  <si>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</si>
  <si>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</si>
  <si>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</si>
  <si>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</si>
  <si>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</si>
  <si>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</si>
  <si>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</si>
  <si>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</si>
  <si>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</si>
  <si>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</si>
  <si>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</si>
  <si>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</si>
  <si>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</si>
  <si>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</si>
  <si>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</si>
  <si>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</si>
  <si>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</si>
  <si>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</si>
  <si>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</si>
  <si>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</si>
  <si>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</si>
  <si>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</si>
  <si>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</si>
  <si>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</si>
  <si>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</si>
  <si>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</si>
  <si>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</si>
  <si>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</si>
  <si>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</si>
  <si>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</si>
  <si>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</si>
  <si>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</si>
  <si>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</si>
  <si>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</si>
  <si>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</si>
  <si>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</si>
  <si>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</si>
  <si>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</si>
  <si>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</si>
  <si>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</si>
  <si>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</si>
  <si>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</si>
  <si>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</si>
  <si>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</si>
  <si>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</si>
  <si>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</si>
  <si>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</si>
  <si>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</si>
  <si>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</si>
  <si>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</si>
  <si>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</si>
  <si>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</si>
  <si>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</si>
  <si>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</si>
  <si>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</si>
  <si>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</si>
  <si>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</si>
  <si>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</si>
  <si>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</si>
  <si>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</si>
  <si>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</si>
  <si>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</si>
  <si>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</si>
  <si>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</si>
  <si>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</si>
  <si>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</si>
  <si>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</si>
  <si>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</si>
  <si>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</si>
  <si>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</si>
  <si>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</si>
  <si>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</si>
  <si>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</si>
  <si>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</si>
  <si>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</si>
  <si>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</si>
  <si>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</si>
  <si>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</si>
  <si>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</si>
  <si>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</si>
  <si>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</si>
  <si>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</si>
  <si>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</si>
  <si>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</si>
  <si>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</si>
  <si>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</si>
  <si>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</si>
  <si>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</si>
  <si>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</si>
  <si>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</si>
  <si>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</si>
  <si>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</si>
  <si>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</si>
  <si>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</si>
  <si>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</si>
  <si>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</si>
  <si>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</si>
  <si>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</si>
  <si>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</si>
  <si>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</si>
  <si>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</si>
  <si>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</si>
  <si>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</si>
  <si>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</si>
  <si>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</si>
  <si>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</si>
  <si>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</si>
  <si>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</si>
  <si>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</si>
  <si>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</si>
  <si>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</si>
  <si>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</si>
  <si>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</si>
  <si>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</si>
  <si>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</si>
  <si>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</si>
  <si>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</si>
  <si>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</si>
  <si>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</si>
  <si>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</si>
  <si>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</si>
  <si>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</si>
  <si>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</si>
  <si>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</si>
  <si>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</si>
  <si>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</si>
  <si>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</si>
  <si>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</si>
  <si>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</si>
  <si>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</si>
  <si>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</si>
  <si>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</si>
  <si>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</si>
  <si>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</si>
  <si>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</si>
  <si>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</si>
  <si>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</si>
  <si>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</si>
  <si>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</si>
  <si>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</si>
  <si>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</si>
  <si>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</si>
  <si>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</si>
  <si>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</si>
  <si>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</si>
  <si>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</si>
  <si>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</si>
  <si>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</si>
  <si>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</si>
  <si>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</si>
  <si>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</si>
  <si>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</si>
  <si>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</si>
  <si>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</si>
  <si>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</si>
  <si>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</si>
  <si>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</si>
  <si>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</si>
  <si>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</si>
  <si>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</si>
  <si>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</si>
  <si>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</si>
  <si>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</si>
  <si>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</si>
  <si>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</si>
  <si>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</si>
  <si>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</si>
  <si>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</si>
  <si>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</si>
  <si>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</si>
  <si>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</si>
  <si>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</si>
  <si>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</si>
  <si>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</si>
  <si>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</si>
  <si>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</si>
  <si>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</si>
  <si>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</si>
  <si>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</si>
  <si>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</si>
  <si>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</si>
  <si>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</si>
  <si>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</si>
  <si>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</si>
  <si>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</si>
  <si>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</si>
  <si>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</si>
  <si>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</si>
  <si>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</si>
  <si>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</si>
  <si>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</si>
  <si>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</si>
  <si>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</si>
  <si>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</si>
  <si>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</si>
  <si>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</si>
  <si>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</si>
  <si>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</si>
  <si>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</si>
  <si>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</si>
  <si>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</si>
  <si>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</si>
  <si>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</si>
  <si>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</si>
  <si>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</si>
  <si>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</si>
  <si>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</si>
  <si>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</si>
  <si>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</si>
  <si>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</si>
  <si>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</si>
  <si>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</si>
  <si>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</si>
  <si>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</si>
  <si>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</si>
  <si>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</si>
  <si>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</si>
  <si>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</si>
  <si>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</si>
  <si>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</si>
  <si>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</si>
  <si>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</si>
  <si>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</si>
  <si>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</si>
  <si>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</si>
  <si>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</si>
  <si>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</si>
  <si>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</si>
  <si>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</si>
  <si>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</si>
  <si>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</si>
  <si>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</si>
  <si>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</si>
  <si>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</si>
  <si>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</si>
  <si>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</si>
  <si>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</si>
  <si>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</si>
  <si>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</si>
  <si>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</si>
  <si>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</si>
  <si>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</si>
  <si>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</si>
  <si>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</si>
  <si>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</si>
  <si>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</si>
  <si>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</si>
  <si>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</si>
  <si>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</si>
  <si>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</si>
  <si>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</si>
  <si>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</si>
  <si>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</si>
  <si>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</si>
  <si>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</si>
  <si>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</si>
  <si>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</si>
  <si>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</si>
  <si>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</si>
  <si>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</si>
  <si>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</si>
  <si>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</si>
  <si>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</si>
  <si>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</si>
  <si>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</si>
  <si>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</si>
  <si>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</si>
  <si>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</si>
  <si>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</si>
  <si>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</si>
  <si>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</si>
  <si>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</si>
  <si>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</si>
  <si>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</si>
  <si>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</si>
  <si>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</si>
  <si>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</si>
  <si>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</si>
  <si>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</si>
  <si>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</si>
  <si>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</si>
  <si>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</si>
  <si>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</si>
  <si>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</si>
  <si>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</si>
  <si>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</si>
  <si>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</si>
  <si>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</si>
  <si>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</si>
  <si>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</si>
  <si>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</si>
  <si>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</si>
  <si>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</si>
  <si>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</si>
  <si>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</si>
  <si>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</si>
  <si>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</si>
  <si>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</si>
  <si>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</si>
  <si>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</si>
  <si>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</si>
  <si>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</si>
  <si>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</si>
  <si>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</si>
  <si>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</si>
  <si>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</si>
  <si>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</si>
  <si>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</si>
  <si>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</si>
  <si>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</si>
  <si>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</si>
  <si>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</si>
  <si>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</si>
  <si>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</si>
  <si>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</si>
  <si>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</si>
  <si>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</si>
  <si>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</si>
  <si>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</si>
  <si>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</si>
  <si>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</si>
  <si>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</si>
  <si>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</si>
  <si>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</si>
  <si>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</si>
  <si>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</si>
  <si>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</si>
  <si>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</si>
  <si>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</si>
  <si>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</si>
  <si>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</si>
  <si>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</si>
  <si>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</si>
  <si>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</si>
  <si>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</si>
  <si>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</si>
  <si>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</si>
  <si>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</si>
  <si>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</si>
  <si>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</si>
  <si>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</si>
  <si>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</si>
  <si>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</si>
  <si>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</si>
  <si>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</si>
  <si>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</si>
  <si>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</si>
  <si>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</si>
  <si>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</si>
  <si>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</si>
  <si>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</si>
  <si>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</si>
  <si>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</si>
  <si>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</si>
  <si>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</si>
  <si>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</si>
  <si>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</si>
  <si>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</si>
  <si>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</si>
  <si>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</si>
  <si>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</si>
  <si>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</si>
  <si>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</si>
  <si>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</si>
  <si>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</si>
  <si>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</si>
  <si>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</si>
  <si>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</si>
  <si>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</si>
  <si>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</si>
  <si>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</si>
  <si>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</si>
  <si>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</si>
  <si>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</si>
  <si>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</si>
  <si>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</si>
  <si>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</si>
  <si>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</si>
  <si>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</si>
  <si>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</si>
  <si>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</si>
  <si>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</si>
  <si>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</si>
  <si>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</si>
  <si>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</si>
  <si>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</si>
  <si>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</si>
  <si>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</si>
  <si>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</si>
  <si>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</si>
  <si>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</si>
  <si>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</si>
  <si>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</si>
  <si>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</si>
  <si>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</si>
  <si>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</si>
  <si>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</si>
  <si>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</si>
  <si>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</si>
  <si>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</si>
  <si>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</si>
  <si>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</si>
  <si>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</si>
  <si>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</si>
  <si>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</si>
  <si>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</si>
  <si>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</si>
  <si>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</si>
  <si>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</si>
  <si>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</si>
  <si>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</si>
  <si>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</si>
  <si>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</si>
  <si>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</si>
  <si>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</si>
  <si>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</si>
  <si>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</si>
  <si>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</si>
  <si>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</si>
  <si>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</si>
  <si>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</si>
  <si>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</si>
  <si>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</si>
  <si>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</si>
  <si>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</si>
  <si>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</si>
  <si>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</si>
  <si>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</si>
  <si>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</si>
  <si>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</si>
  <si>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</si>
  <si>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</si>
  <si>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</si>
  <si>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</si>
  <si>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</si>
  <si>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</si>
  <si>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</si>
  <si>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</si>
  <si>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</si>
  <si>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</si>
  <si>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</si>
  <si>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</si>
  <si>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</si>
  <si>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</si>
  <si>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</si>
  <si>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</si>
  <si>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</si>
  <si>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</si>
  <si>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</si>
  <si>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</si>
  <si>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</si>
  <si>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</si>
  <si>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</si>
  <si>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</si>
  <si>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</si>
  <si>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</si>
  <si>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</si>
  <si>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</si>
  <si>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</si>
  <si>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</si>
  <si>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</si>
  <si>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</si>
  <si>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</si>
  <si>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</si>
  <si>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</si>
  <si>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</si>
  <si>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</si>
  <si>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</si>
  <si>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</si>
  <si>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</si>
  <si>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</si>
  <si>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</si>
  <si>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</si>
  <si>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</si>
  <si>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</si>
  <si>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</si>
  <si>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</si>
  <si>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</si>
  <si>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</si>
  <si>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</si>
  <si>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</si>
  <si>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</si>
  <si>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</si>
  <si>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</si>
  <si>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</si>
  <si>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</si>
  <si>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</si>
  <si>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</si>
  <si>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</si>
  <si>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</si>
  <si>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</si>
  <si>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</si>
  <si>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</si>
  <si>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</si>
  <si>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</si>
  <si>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</si>
  <si>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</si>
  <si>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</si>
  <si>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</si>
  <si>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</si>
  <si>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</si>
  <si>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</si>
  <si>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</si>
  <si>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</si>
  <si>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</si>
  <si>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</si>
  <si>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</si>
  <si>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</si>
  <si>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</si>
  <si>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</si>
  <si>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</si>
  <si>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</si>
  <si>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</si>
  <si>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</si>
  <si>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</si>
  <si>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</si>
  <si>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</si>
  <si>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</si>
  <si>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</si>
  <si>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</si>
  <si>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</si>
  <si>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</si>
  <si>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</si>
  <si>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</si>
  <si>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</si>
  <si>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</si>
  <si>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</si>
  <si>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</si>
  <si>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</si>
  <si>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</si>
  <si>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</si>
  <si>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</si>
  <si>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</si>
  <si>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</si>
  <si>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</si>
  <si>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</si>
  <si>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</si>
  <si>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</si>
  <si>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</si>
  <si>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</si>
  <si>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</si>
  <si>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</si>
  <si>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</si>
  <si>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</si>
  <si>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</si>
  <si>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</si>
  <si>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</si>
  <si>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</si>
  <si>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</si>
  <si>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</si>
  <si>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</si>
  <si>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</si>
  <si>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</si>
  <si>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</si>
  <si>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</si>
  <si>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</si>
  <si>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</si>
  <si>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</si>
  <si>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</si>
  <si>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</si>
  <si>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</si>
  <si>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</si>
  <si>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</si>
  <si>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</si>
  <si>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</si>
  <si>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</si>
  <si>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</si>
  <si>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</si>
  <si>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</si>
  <si>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</si>
  <si>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</si>
  <si>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</si>
  <si>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</si>
  <si>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</si>
  <si>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</si>
  <si>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</si>
  <si>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</si>
  <si>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</si>
  <si>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</si>
  <si>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</si>
  <si>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</si>
  <si>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</si>
  <si>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</si>
  <si>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</si>
  <si>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</si>
  <si>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</si>
  <si>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</si>
  <si>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</si>
  <si>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</si>
  <si>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</si>
  <si>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</si>
  <si>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</si>
  <si>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</si>
  <si>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</si>
  <si>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</si>
  <si>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</si>
  <si>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</si>
  <si>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</si>
  <si>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</si>
  <si>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</si>
  <si>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</si>
  <si>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</si>
  <si>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</si>
  <si>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</si>
  <si>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</si>
  <si>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</si>
  <si>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</si>
  <si>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</si>
  <si>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</si>
  <si>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</si>
  <si>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</si>
  <si>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</si>
  <si>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</si>
  <si>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</si>
  <si>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</si>
  <si>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</si>
  <si>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</si>
  <si>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</si>
  <si>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</si>
  <si>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</si>
  <si>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</si>
  <si>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</si>
  <si>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</si>
  <si>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</si>
  <si>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</si>
  <si>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</si>
  <si>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</si>
  <si>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</si>
  <si>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</si>
  <si>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</si>
  <si>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</si>
  <si>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</si>
  <si>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</si>
  <si>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</si>
  <si>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</si>
  <si>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</si>
  <si>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</si>
  <si>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</si>
  <si>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</si>
  <si>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</si>
  <si>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</si>
  <si>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</si>
  <si>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</si>
  <si>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</si>
  <si>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</si>
  <si>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</si>
  <si>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</si>
  <si>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</si>
  <si>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</si>
  <si>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</si>
  <si>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</si>
  <si>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</si>
  <si>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</si>
  <si>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</si>
  <si>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</si>
  <si>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</si>
  <si>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</si>
  <si>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</si>
  <si>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</si>
  <si>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</si>
  <si>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</si>
  <si>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</si>
  <si>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</si>
  <si>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</si>
  <si>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</si>
  <si>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</si>
  <si>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</si>
  <si>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</si>
  <si>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</si>
  <si>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</si>
  <si>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</si>
  <si>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</si>
  <si>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</si>
  <si>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</si>
  <si>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</si>
  <si>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</si>
  <si>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</si>
  <si>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</si>
  <si>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</si>
  <si>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</si>
  <si>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</si>
  <si>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</si>
  <si>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</si>
  <si>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</si>
  <si>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</si>
  <si>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</si>
  <si>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</si>
  <si>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</si>
  <si>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</si>
  <si>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</si>
  <si>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</si>
  <si>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</si>
  <si>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</si>
  <si>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</si>
  <si>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</si>
  <si>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</si>
  <si>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</si>
  <si>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</si>
  <si>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</si>
  <si>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</si>
  <si>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</si>
  <si>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</si>
  <si>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</si>
  <si>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</si>
  <si>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</si>
  <si>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</si>
  <si>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</si>
  <si>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</si>
  <si>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</si>
  <si>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</si>
  <si>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</si>
  <si>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</si>
  <si>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</si>
  <si>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</si>
  <si>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</si>
  <si>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</si>
  <si>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</si>
  <si>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</si>
  <si>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</si>
  <si>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</si>
  <si>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</si>
  <si>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</si>
  <si>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</si>
  <si>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</si>
  <si>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</si>
  <si>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</si>
  <si>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</si>
  <si>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</si>
  <si>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</si>
  <si>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</si>
  <si>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</si>
  <si>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</si>
  <si>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</si>
  <si>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</si>
  <si>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</si>
  <si>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</si>
  <si>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</si>
  <si>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</si>
  <si>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</si>
  <si>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</si>
  <si>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</si>
  <si>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</si>
  <si>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</si>
  <si>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</si>
  <si>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</si>
  <si>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</si>
  <si>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</si>
  <si>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</si>
  <si>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</si>
  <si>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</si>
  <si>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</si>
  <si>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</si>
  <si>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</si>
  <si>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</si>
  <si>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</si>
  <si>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</si>
  <si>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</si>
  <si>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</si>
  <si>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</si>
  <si>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</si>
  <si>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</si>
  <si>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</si>
  <si>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</si>
  <si>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</si>
  <si>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</si>
  <si>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</si>
  <si>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</si>
  <si>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</si>
  <si>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</si>
  <si>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</si>
  <si>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</si>
  <si>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</si>
  <si>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</si>
  <si>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</si>
  <si>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</si>
  <si>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</si>
  <si>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</si>
  <si>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</si>
  <si>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</si>
  <si>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</si>
  <si>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</si>
  <si>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</si>
  <si>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</si>
  <si>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</si>
  <si>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</si>
  <si>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</si>
  <si>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</si>
  <si>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</si>
  <si>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</si>
  <si>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</si>
  <si>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</si>
  <si>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</si>
  <si>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</si>
  <si>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</si>
  <si>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</si>
  <si>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</si>
  <si>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</si>
  <si>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</si>
  <si>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</si>
  <si>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</si>
  <si>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</si>
  <si>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</si>
  <si>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</si>
  <si>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</si>
  <si>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</si>
  <si>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</si>
  <si>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</si>
  <si>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</si>
  <si>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</si>
  <si>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</si>
  <si>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</si>
  <si>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</si>
  <si>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</si>
  <si>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</si>
  <si>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</si>
  <si>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</si>
  <si>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</si>
  <si>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</si>
  <si>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</si>
  <si>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</si>
  <si>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</si>
  <si>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</si>
  <si>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</si>
  <si>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</si>
  <si>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</si>
  <si>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</si>
  <si>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</si>
  <si>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</si>
  <si>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</si>
  <si>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</si>
  <si>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</si>
  <si>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</si>
  <si>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</si>
  <si>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</si>
  <si>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</si>
  <si>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</si>
  <si>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</si>
  <si>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</si>
  <si>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</si>
  <si>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</si>
  <si>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</si>
  <si>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</si>
  <si>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</si>
  <si>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</si>
  <si>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</si>
  <si>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</si>
  <si>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</si>
  <si>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</si>
  <si>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</si>
  <si>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</si>
  <si>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</si>
  <si>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</si>
  <si>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</si>
  <si>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</si>
  <si>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</si>
  <si>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</si>
  <si>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</si>
  <si>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</si>
  <si>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</si>
  <si>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</si>
  <si>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</si>
  <si>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</si>
  <si>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</si>
  <si>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</si>
  <si>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</si>
  <si>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</si>
  <si>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</si>
  <si>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</si>
  <si>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</si>
  <si>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</si>
  <si>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</si>
  <si>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</si>
  <si>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</si>
  <si>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</si>
  <si>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</si>
  <si>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</si>
  <si>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</si>
  <si>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</si>
  <si>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</si>
  <si>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</si>
  <si>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</si>
  <si>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</si>
  <si>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</si>
  <si>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</si>
  <si>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</si>
  <si>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</si>
  <si>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</si>
  <si>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</si>
  <si>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</si>
  <si>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</si>
  <si>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</si>
  <si>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</si>
  <si>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</si>
  <si>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</si>
  <si>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</si>
  <si>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</si>
  <si>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</si>
  <si>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</si>
  <si>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</si>
  <si>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</si>
  <si>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</si>
  <si>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</si>
  <si>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</si>
  <si>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</si>
  <si>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</si>
  <si>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</si>
  <si>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</si>
  <si>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</si>
  <si>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</si>
  <si>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</si>
  <si>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</si>
  <si>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</si>
  <si>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</si>
  <si>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</si>
  <si>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</si>
  <si>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</si>
  <si>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</si>
  <si>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</si>
  <si>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</si>
  <si>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</si>
  <si>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</si>
  <si>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</si>
  <si>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</si>
  <si>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</si>
  <si>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</si>
  <si>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</si>
  <si>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</si>
  <si>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</si>
  <si>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</si>
  <si>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</si>
  <si>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</si>
  <si>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</si>
  <si>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</si>
  <si>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</si>
  <si>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</si>
  <si>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</si>
  <si>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</si>
  <si>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</si>
  <si>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</si>
  <si>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</si>
  <si>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</si>
  <si>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</si>
  <si>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</si>
  <si>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</si>
  <si>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</si>
  <si>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</si>
  <si>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</si>
  <si>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</si>
  <si>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</si>
  <si>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</si>
  <si>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</si>
  <si>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</si>
  <si>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</si>
  <si>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</si>
  <si>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</si>
  <si>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</si>
  <si>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</si>
  <si>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</si>
  <si>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</si>
  <si>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</si>
  <si>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</si>
  <si>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</si>
  <si>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</si>
  <si>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</si>
  <si>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</si>
  <si>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</si>
  <si>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</si>
  <si>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</si>
  <si>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</si>
  <si>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</si>
  <si>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</si>
  <si>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</si>
  <si>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</si>
  <si>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</si>
  <si>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</si>
  <si>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</si>
  <si>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</si>
  <si>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</si>
  <si>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</si>
  <si>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</si>
  <si>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</si>
  <si>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</si>
  <si>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</si>
  <si>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</si>
  <si>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</si>
  <si>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</si>
  <si>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</si>
  <si>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</si>
  <si>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</si>
  <si>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</si>
  <si>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</si>
  <si>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</si>
  <si>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</si>
  <si>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</si>
  <si>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</si>
  <si>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</si>
  <si>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</si>
  <si>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</si>
  <si>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</si>
  <si>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</si>
  <si>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</si>
  <si>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</si>
  <si>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</si>
  <si>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</si>
  <si>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</si>
  <si>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</si>
  <si>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</si>
  <si>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</si>
  <si>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</si>
  <si>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</si>
  <si>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</si>
  <si>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</si>
  <si>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</si>
  <si>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</si>
  <si>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</si>
  <si>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</si>
  <si>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</si>
  <si>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</si>
  <si>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</si>
  <si>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</si>
  <si>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</si>
  <si>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</si>
  <si>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</si>
  <si>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</si>
  <si>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</si>
  <si>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</si>
  <si>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</si>
  <si>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</si>
  <si>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</si>
  <si>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</si>
  <si>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</si>
  <si>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</si>
  <si>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</si>
  <si>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</si>
  <si>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</si>
  <si>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</si>
  <si>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</si>
  <si>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</si>
  <si>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</si>
  <si>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</si>
  <si>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</si>
  <si>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</si>
  <si>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</si>
  <si>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</si>
  <si>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</si>
  <si>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</si>
  <si>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</si>
  <si>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</si>
  <si>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</si>
  <si>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</si>
  <si>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</si>
  <si>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</si>
  <si>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</si>
  <si>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</si>
  <si>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</si>
  <si>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</si>
  <si>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</si>
  <si>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</si>
  <si>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</si>
  <si>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</si>
  <si>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</si>
  <si>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</si>
  <si>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</si>
  <si>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</si>
  <si>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</si>
  <si>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</si>
  <si>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</si>
  <si>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</si>
  <si>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</si>
  <si>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</si>
  <si>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</si>
  <si>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</si>
  <si>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</si>
  <si>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</si>
  <si>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</si>
  <si>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</si>
  <si>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</si>
  <si>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</si>
  <si>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</si>
  <si>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</si>
  <si>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</si>
  <si>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</si>
  <si>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</si>
  <si>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</si>
  <si>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</si>
  <si>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</si>
  <si>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</si>
  <si>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</si>
  <si>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</si>
  <si>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</si>
  <si>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</si>
  <si>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</si>
  <si>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</si>
  <si>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</si>
  <si>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</si>
  <si>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</si>
  <si>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</si>
  <si>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</si>
  <si>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</si>
  <si>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</si>
  <si>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</si>
  <si>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</si>
  <si>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</si>
  <si>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</si>
  <si>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</si>
  <si>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</si>
  <si>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</si>
  <si>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</si>
  <si>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</si>
  <si>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</si>
  <si>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</si>
  <si>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</si>
  <si>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</si>
  <si>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</si>
  <si>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</si>
  <si>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</si>
  <si>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</si>
  <si>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</si>
  <si>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</si>
  <si>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</si>
  <si>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</si>
  <si>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</si>
  <si>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</si>
  <si>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</si>
  <si>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</si>
  <si>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</si>
  <si>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</si>
  <si>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</si>
  <si>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</si>
  <si>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</si>
  <si>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</si>
  <si>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</si>
  <si>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</si>
  <si>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</si>
  <si>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</si>
  <si>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</si>
  <si>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</si>
  <si>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</si>
  <si>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</si>
  <si>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</si>
  <si>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</si>
  <si>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</si>
  <si>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</si>
  <si>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</si>
  <si>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</si>
  <si>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</si>
  <si>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</si>
  <si>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</si>
  <si>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</si>
  <si>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</si>
  <si>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</si>
  <si>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</si>
  <si>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</si>
  <si>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</si>
  <si>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</si>
  <si>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</si>
  <si>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</si>
  <si>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</si>
  <si>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</si>
  <si>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</si>
  <si>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</si>
  <si>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</si>
  <si>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</si>
  <si>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</si>
  <si>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</si>
  <si>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</si>
  <si>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</si>
  <si>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</si>
  <si>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</si>
  <si>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</si>
  <si>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</si>
  <si>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</si>
  <si>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</si>
  <si>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</si>
  <si>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</si>
  <si>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</si>
  <si>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</si>
  <si>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</si>
  <si>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</si>
  <si>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</si>
  <si>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</si>
  <si>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</si>
  <si>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</si>
  <si>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</si>
  <si>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</si>
  <si>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</si>
  <si>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</si>
  <si>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</si>
  <si>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</si>
  <si>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</si>
  <si>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</si>
  <si>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</si>
  <si>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</si>
  <si>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</si>
  <si>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</si>
  <si>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</si>
  <si>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</si>
  <si>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</si>
  <si>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</si>
  <si>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</si>
  <si>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</si>
  <si>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</si>
  <si>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</si>
  <si>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</si>
  <si>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</si>
  <si>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</si>
  <si>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</si>
  <si>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</si>
  <si>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</si>
  <si>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</si>
  <si>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</si>
  <si>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</si>
  <si>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</si>
  <si>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</si>
  <si>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</si>
  <si>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</si>
  <si>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</si>
  <si>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</si>
  <si>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</si>
  <si>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</si>
  <si>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</si>
  <si>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</si>
  <si>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</si>
  <si>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</si>
  <si>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</si>
  <si>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</si>
  <si>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</si>
  <si>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</si>
  <si>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</si>
  <si>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</si>
  <si>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</si>
  <si>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</si>
  <si>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</si>
  <si>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</si>
  <si>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</si>
  <si>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</si>
  <si>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</si>
  <si>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</si>
  <si>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</si>
  <si>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</si>
  <si>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</si>
  <si>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</si>
  <si>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</si>
  <si>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</si>
  <si>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</si>
  <si>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</si>
  <si>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</si>
  <si>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</si>
  <si>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</si>
  <si>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</si>
  <si>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</si>
  <si>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</si>
  <si>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</si>
  <si>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</si>
  <si>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</si>
  <si>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</si>
  <si>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</si>
  <si>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</si>
  <si>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</si>
  <si>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</si>
  <si>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</si>
  <si>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</si>
  <si>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</si>
  <si>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</si>
  <si>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</si>
  <si>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</si>
  <si>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</si>
  <si>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</si>
  <si>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</si>
  <si>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</si>
  <si>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</si>
  <si>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</si>
  <si>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</si>
  <si>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</si>
  <si>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</si>
  <si>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</si>
  <si>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</si>
  <si>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</si>
  <si>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</si>
  <si>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</si>
  <si>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</si>
  <si>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</si>
  <si>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</si>
  <si>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</si>
  <si>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</si>
  <si>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</si>
  <si>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</si>
  <si>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</si>
  <si>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</si>
  <si>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</si>
  <si>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</si>
  <si>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</si>
  <si>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</si>
  <si>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</si>
  <si>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</si>
  <si>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</si>
  <si>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</si>
  <si>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</si>
  <si>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</si>
  <si>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</si>
  <si>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</si>
  <si>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</si>
  <si>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</si>
  <si>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</si>
  <si>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</si>
  <si>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</si>
  <si>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</si>
  <si>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</si>
  <si>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</si>
  <si>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</si>
  <si>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</si>
  <si>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</si>
  <si>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</si>
  <si>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</si>
  <si>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</si>
  <si>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</si>
  <si>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</si>
  <si>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</si>
  <si>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</si>
  <si>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</si>
  <si>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</si>
  <si>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</si>
  <si>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</si>
  <si>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</si>
  <si>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</si>
  <si>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</si>
  <si>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</si>
  <si>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</si>
  <si>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</si>
  <si>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</si>
  <si>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</si>
  <si>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</si>
  <si>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</si>
  <si>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</si>
  <si>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</si>
  <si>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</si>
  <si>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</si>
  <si>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</si>
  <si>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</si>
  <si>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</si>
  <si>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</si>
  <si>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</si>
  <si>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</si>
  <si>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</si>
  <si>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</si>
  <si>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</si>
  <si>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</si>
  <si>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</si>
  <si>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</si>
  <si>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</si>
  <si>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</si>
  <si>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</si>
  <si>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</si>
  <si>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</si>
  <si>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</si>
  <si>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</si>
  <si>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</si>
  <si>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</si>
  <si>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</si>
  <si>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</si>
  <si>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</si>
  <si>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</si>
  <si>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</si>
  <si>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</si>
  <si>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</si>
  <si>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</si>
  <si>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</si>
  <si>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</si>
  <si>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</si>
  <si>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</si>
  <si>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</si>
  <si>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</si>
  <si>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</si>
  <si>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</si>
  <si>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</si>
  <si>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</si>
  <si>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</si>
  <si>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</si>
  <si>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</si>
  <si>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</si>
  <si>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</si>
  <si>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</si>
  <si>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</si>
  <si>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</si>
  <si>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</si>
  <si>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</si>
  <si>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</si>
  <si>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</si>
  <si>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</si>
  <si>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</si>
  <si>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</si>
  <si>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</si>
  <si>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</si>
  <si>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</si>
  <si>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</si>
  <si>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</si>
  <si>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</si>
  <si>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</si>
  <si>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</si>
  <si>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</si>
  <si>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</si>
  <si>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</si>
  <si>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</si>
  <si>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</si>
  <si>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</si>
  <si>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</si>
  <si>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</si>
  <si>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</si>
  <si>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</si>
  <si>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</si>
  <si>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</si>
  <si>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</si>
  <si>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</si>
  <si>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</si>
  <si>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</si>
  <si>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</si>
  <si>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</si>
  <si>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</si>
  <si>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</si>
  <si>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</si>
  <si>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</si>
  <si>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</si>
  <si>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</si>
  <si>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</si>
  <si>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</si>
  <si>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</si>
  <si>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</si>
  <si>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</si>
  <si>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</si>
  <si>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</si>
  <si>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</si>
  <si>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</si>
  <si>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</si>
  <si>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</si>
  <si>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</si>
  <si>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</si>
  <si>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</si>
  <si>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</si>
  <si>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</si>
  <si>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</si>
  <si>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</si>
  <si>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</si>
  <si>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</si>
  <si>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</si>
  <si>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</si>
  <si>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</si>
  <si>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</si>
  <si>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</si>
  <si>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</si>
  <si>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</si>
  <si>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</si>
  <si>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</si>
  <si>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</si>
  <si>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</si>
  <si>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</si>
  <si>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</si>
  <si>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</si>
  <si>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</si>
  <si>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</si>
  <si>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</si>
  <si>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</si>
  <si>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</si>
  <si>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</si>
  <si>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</si>
  <si>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</si>
  <si>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</si>
  <si>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</si>
  <si>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</si>
  <si>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</si>
  <si>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</si>
  <si>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</si>
  <si>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</si>
  <si>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</si>
  <si>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</si>
  <si>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</si>
  <si>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</si>
  <si>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</si>
  <si>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</si>
  <si>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</si>
  <si>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</si>
  <si>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</si>
  <si>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</si>
  <si>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</si>
  <si>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</si>
  <si>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</si>
  <si>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</si>
  <si>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</si>
  <si>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</si>
  <si>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</si>
  <si>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</si>
  <si>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</si>
  <si>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</si>
  <si>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</si>
  <si>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</si>
  <si>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</si>
  <si>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</si>
  <si>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</si>
  <si>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</si>
  <si>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</si>
  <si>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</si>
  <si>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</si>
  <si>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</si>
  <si>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</si>
  <si>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</si>
  <si>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</si>
  <si>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</si>
  <si>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</si>
  <si>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</si>
  <si>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</si>
  <si>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</si>
  <si>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</si>
  <si>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</si>
  <si>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</si>
  <si>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</si>
  <si>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</si>
  <si>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</si>
  <si>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</si>
  <si>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</si>
  <si>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</si>
  <si>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</si>
  <si>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</si>
  <si>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</si>
  <si>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</si>
  <si>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</si>
  <si>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</si>
  <si>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</si>
  <si>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</si>
  <si>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</si>
  <si>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</si>
  <si>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</si>
  <si>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</si>
  <si>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</si>
  <si>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</si>
  <si>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</si>
  <si>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</si>
  <si>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</si>
  <si>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</si>
  <si>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</si>
  <si>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</si>
  <si>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</si>
  <si>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</si>
  <si>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</si>
  <si>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</si>
  <si>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</si>
  <si>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</si>
  <si>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</si>
  <si>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</si>
  <si>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</si>
  <si>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</si>
  <si>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</si>
  <si>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</si>
  <si>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</si>
  <si>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</si>
  <si>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</si>
  <si>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</si>
  <si>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</si>
  <si>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</si>
  <si>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</si>
  <si>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</si>
  <si>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</si>
  <si>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</si>
  <si>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</si>
  <si>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</si>
  <si>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</si>
  <si>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</si>
  <si>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</si>
  <si>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</si>
  <si>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</si>
  <si>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</si>
  <si>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</si>
  <si>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</si>
  <si>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</si>
  <si>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</si>
  <si>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</si>
  <si>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</si>
  <si>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</si>
  <si>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</si>
  <si>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</si>
  <si>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</si>
  <si>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</si>
  <si>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</si>
  <si>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</si>
  <si>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</si>
  <si>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</si>
  <si>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</si>
  <si>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</si>
  <si>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</si>
  <si>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</si>
  <si>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</si>
  <si>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</si>
  <si>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</si>
  <si>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</si>
  <si>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</si>
  <si>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</si>
  <si>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</si>
  <si>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</si>
  <si>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</si>
  <si>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</si>
  <si>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</si>
  <si>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</si>
  <si>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</si>
  <si>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</si>
  <si>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</si>
  <si>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</si>
  <si>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</si>
  <si>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</si>
  <si>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</si>
  <si>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</si>
  <si>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</si>
  <si>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</si>
  <si>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</si>
  <si>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</si>
  <si>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</si>
  <si>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</si>
  <si>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</si>
  <si>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</si>
  <si>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</si>
  <si>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</si>
  <si>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</si>
  <si>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</si>
  <si>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</si>
  <si>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</si>
  <si>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</si>
  <si>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</si>
  <si>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</si>
  <si>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</si>
  <si>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</si>
  <si>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</si>
  <si>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</si>
  <si>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</si>
  <si>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</si>
  <si>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</si>
  <si>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</si>
  <si>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</si>
  <si>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</si>
  <si>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</si>
  <si>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</si>
  <si>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</si>
  <si>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</si>
  <si>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</si>
  <si>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</si>
  <si>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</si>
  <si>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</si>
  <si>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</si>
  <si>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</si>
  <si>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</si>
  <si>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</si>
  <si>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</si>
  <si>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</si>
  <si>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</si>
  <si>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</si>
  <si>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</si>
  <si>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</si>
  <si>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</si>
  <si>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</si>
  <si>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</si>
  <si>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</si>
  <si>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</si>
  <si>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</si>
  <si>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</si>
  <si>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</si>
  <si>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</si>
  <si>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</si>
  <si>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</si>
  <si>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</si>
  <si>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</si>
  <si>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</si>
  <si>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</si>
  <si>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</si>
  <si>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</si>
  <si>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</si>
  <si>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</si>
  <si>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</si>
  <si>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</si>
  <si>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</si>
  <si>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</si>
  <si>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</si>
  <si>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</si>
  <si>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</si>
  <si>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</si>
  <si>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</si>
  <si>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</si>
  <si>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</si>
  <si>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</si>
  <si>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</si>
  <si>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</si>
  <si>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</si>
  <si>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</si>
  <si>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</si>
  <si>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</si>
  <si>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</si>
  <si>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</si>
  <si>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</si>
  <si>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</si>
  <si>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</si>
  <si>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</si>
  <si>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</si>
  <si>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</si>
  <si>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</si>
  <si>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</si>
  <si>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</si>
  <si>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</si>
  <si>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</si>
  <si>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</si>
  <si>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</si>
  <si>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</si>
  <si>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</si>
  <si>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</si>
  <si>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</si>
  <si>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</si>
  <si>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</si>
  <si>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</si>
  <si>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</si>
  <si>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</si>
  <si>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</si>
  <si>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</si>
  <si>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</si>
  <si>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</si>
  <si>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</si>
  <si>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</si>
  <si>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</si>
  <si>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</si>
  <si>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</si>
  <si>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</si>
  <si>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</si>
  <si>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</si>
  <si>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</si>
  <si>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</si>
  <si>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</si>
  <si>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</si>
  <si>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</si>
  <si>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</si>
  <si>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</si>
  <si>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</si>
  <si>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</si>
  <si>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</si>
  <si>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</si>
  <si>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</si>
  <si>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</si>
  <si>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</si>
  <si>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</si>
  <si>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</si>
  <si>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</si>
  <si>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</si>
  <si>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</si>
  <si>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</si>
  <si>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</si>
  <si>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</si>
  <si>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</si>
  <si>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</si>
  <si>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</si>
  <si>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</si>
  <si>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</si>
  <si>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</si>
  <si>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</si>
  <si>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</si>
  <si>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</si>
  <si>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</si>
  <si>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</si>
  <si>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</si>
  <si>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</si>
  <si>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</si>
  <si>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</si>
  <si>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</si>
  <si>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</si>
  <si>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</si>
  <si>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</si>
  <si>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</si>
  <si>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</si>
  <si>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</si>
  <si>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</si>
  <si>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</si>
  <si>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</si>
  <si>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</si>
  <si>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</si>
  <si>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</si>
  <si>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</si>
  <si>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</si>
  <si>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</si>
  <si>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</si>
  <si>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</si>
  <si>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</si>
  <si>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</si>
  <si>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</si>
  <si>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</si>
  <si>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</si>
  <si>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</si>
  <si>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</si>
  <si>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</si>
  <si>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</si>
  <si>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</si>
  <si>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</si>
  <si>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</si>
  <si>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</si>
  <si>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</si>
  <si>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</si>
  <si>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</si>
  <si>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</si>
  <si>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</si>
  <si>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</si>
  <si>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</si>
  <si>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</si>
  <si>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</si>
  <si>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</si>
  <si>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</si>
  <si>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</si>
  <si>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</si>
  <si>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</si>
  <si>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</si>
  <si>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</si>
  <si>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</si>
  <si>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</si>
  <si>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</si>
  <si>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</si>
  <si>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</si>
  <si>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</si>
  <si>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</si>
  <si>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</si>
  <si>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</si>
  <si>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</si>
  <si>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</si>
  <si>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</si>
  <si>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</si>
  <si>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</si>
  <si>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</si>
  <si>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</si>
  <si>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</si>
  <si>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</si>
  <si>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</si>
  <si>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</si>
  <si>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</si>
  <si>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</si>
  <si>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</si>
  <si>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</si>
  <si>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</si>
  <si>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</si>
  <si>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</si>
  <si>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</si>
  <si>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</si>
  <si>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</si>
  <si>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</si>
  <si>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</si>
  <si>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</si>
  <si>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</si>
  <si>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</si>
  <si>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</si>
  <si>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</si>
  <si>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</si>
  <si>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</si>
  <si>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</si>
  <si>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</si>
  <si>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</si>
  <si>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</si>
  <si>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</si>
  <si>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</si>
  <si>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</si>
  <si>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</si>
  <si>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</si>
  <si>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</si>
  <si>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</si>
  <si>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</si>
  <si>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</si>
  <si>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</si>
  <si>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</si>
  <si>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</si>
  <si>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</si>
  <si>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</si>
  <si>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</si>
  <si>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</si>
  <si>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</si>
  <si>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</si>
  <si>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</si>
  <si>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</si>
  <si>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</si>
  <si>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</si>
  <si>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</si>
  <si>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</si>
  <si>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</si>
  <si>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</si>
  <si>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</si>
  <si>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</si>
  <si>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</si>
  <si>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</si>
  <si>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</si>
  <si>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</si>
  <si>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</si>
  <si>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</si>
  <si>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</si>
  <si>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</si>
  <si>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</si>
  <si>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</si>
  <si>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</si>
  <si>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</si>
  <si>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</si>
  <si>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</si>
  <si>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</si>
  <si>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</si>
  <si>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</si>
  <si>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</si>
  <si>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</si>
  <si>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</si>
  <si>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</si>
  <si>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</si>
  <si>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</si>
  <si>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</si>
  <si>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</si>
  <si>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</si>
  <si>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</si>
  <si>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</si>
  <si>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</si>
  <si>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</si>
  <si>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</si>
  <si>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</si>
  <si>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</si>
  <si>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</si>
  <si>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</si>
  <si>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</si>
  <si>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</si>
  <si>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</si>
  <si>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</si>
  <si>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</si>
  <si>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</si>
  <si>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</si>
  <si>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</si>
  <si>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</si>
  <si>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</si>
  <si>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</si>
  <si>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</si>
  <si>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</si>
  <si>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</si>
  <si>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</si>
  <si>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</si>
  <si>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</si>
  <si>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</si>
  <si>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</si>
  <si>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</si>
  <si>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</si>
  <si>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</si>
  <si>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</si>
  <si>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</si>
  <si>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</si>
  <si>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</si>
  <si>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</si>
  <si>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</si>
  <si>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</si>
  <si>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</si>
  <si>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</si>
  <si>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</si>
  <si>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</si>
  <si>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</si>
  <si>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</si>
  <si>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</si>
  <si>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</si>
  <si>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</si>
  <si>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</si>
  <si>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</si>
  <si>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</si>
  <si>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</si>
  <si>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</si>
  <si>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</si>
  <si>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</si>
  <si>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</si>
  <si>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</si>
  <si>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</si>
  <si>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</si>
  <si>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</si>
  <si>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</si>
  <si>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</si>
  <si>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</si>
  <si>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</si>
  <si>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</si>
  <si>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</si>
  <si>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</si>
  <si>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</si>
  <si>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</si>
  <si>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</si>
  <si>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</si>
  <si>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</si>
  <si>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</si>
  <si>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</si>
  <si>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</si>
  <si>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</si>
  <si>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</si>
  <si>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</si>
  <si>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</si>
  <si>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</si>
  <si>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</si>
  <si>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</si>
  <si>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</si>
  <si>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</si>
  <si>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</si>
  <si>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</si>
  <si>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</si>
  <si>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</si>
  <si>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</si>
  <si>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</si>
  <si>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</si>
  <si>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</si>
  <si>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</si>
  <si>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</si>
  <si>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</si>
  <si>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</si>
  <si>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</si>
  <si>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</si>
  <si>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</si>
  <si>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</si>
  <si>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</si>
  <si>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</si>
  <si>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</si>
  <si>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</si>
  <si>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</si>
  <si>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</si>
  <si>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</si>
  <si>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</si>
  <si>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</si>
  <si>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</si>
  <si>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</si>
  <si>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</si>
  <si>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</si>
  <si>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</si>
  <si>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</si>
  <si>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</si>
  <si>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</si>
  <si>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</si>
  <si>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</si>
  <si>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</si>
  <si>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</si>
  <si>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</si>
  <si>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</si>
  <si>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</si>
  <si>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</si>
  <si>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</si>
  <si>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</si>
  <si>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</si>
  <si>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</si>
  <si>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</si>
  <si>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</si>
  <si>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</si>
  <si>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</si>
  <si>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</si>
  <si>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</si>
  <si>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</si>
  <si>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</si>
  <si>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</si>
  <si>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</si>
  <si>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</si>
  <si>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</si>
  <si>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</si>
  <si>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</si>
  <si>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</si>
  <si>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</si>
  <si>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</si>
  <si>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</si>
  <si>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</si>
  <si>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</si>
  <si>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</si>
  <si>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</si>
  <si>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</si>
  <si>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</si>
  <si>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</si>
  <si>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</si>
  <si>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</si>
  <si>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</si>
  <si>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</si>
  <si>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</si>
  <si>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</si>
  <si>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</si>
  <si>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</si>
  <si>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</si>
  <si>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</si>
  <si>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</si>
  <si>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</si>
  <si>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</si>
  <si>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</si>
  <si>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</si>
  <si>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</si>
  <si>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</si>
  <si>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</si>
  <si>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</si>
  <si>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</si>
  <si>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</si>
  <si>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</si>
  <si>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</si>
  <si>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</si>
  <si>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</si>
  <si>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</si>
  <si>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</si>
  <si>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</si>
  <si>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</si>
  <si>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</si>
  <si>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</si>
  <si>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</si>
  <si>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</si>
  <si>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</si>
  <si>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</si>
  <si>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</si>
  <si>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</si>
  <si>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</si>
  <si>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</si>
  <si>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</si>
  <si>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</si>
  <si>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</si>
  <si>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</si>
  <si>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</si>
  <si>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</si>
  <si>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</si>
  <si>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</si>
  <si>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</si>
  <si>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</si>
  <si>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</si>
  <si>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</si>
  <si>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</si>
  <si>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</si>
  <si>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</si>
  <si>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</si>
  <si>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</si>
  <si>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</si>
  <si>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</si>
  <si>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</si>
  <si>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</si>
  <si>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</si>
  <si>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</si>
  <si>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</si>
  <si>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</si>
  <si>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</si>
  <si>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</si>
  <si>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</si>
  <si>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</si>
  <si>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</si>
  <si>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</si>
  <si>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</si>
  <si>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</si>
  <si>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</si>
  <si>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</si>
  <si>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</si>
  <si>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</si>
  <si>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</si>
  <si>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</si>
  <si>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</si>
  <si>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</si>
  <si>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</si>
  <si>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</si>
  <si>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</si>
  <si>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</si>
  <si>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</si>
  <si>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</si>
  <si>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</si>
  <si>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</si>
  <si>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</si>
  <si>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</si>
  <si>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</si>
  <si>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</si>
  <si>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</si>
  <si>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</si>
  <si>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</si>
  <si>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</si>
  <si>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</si>
  <si>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</si>
  <si>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</si>
  <si>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</si>
  <si>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</si>
  <si>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</si>
  <si>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</si>
  <si>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</si>
  <si>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</si>
  <si>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</si>
  <si>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</si>
  <si>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</si>
  <si>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</si>
  <si>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</si>
  <si>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</si>
  <si>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</si>
  <si>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</si>
  <si>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</si>
  <si>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</si>
  <si>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</si>
  <si>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</si>
  <si>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</si>
  <si>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</si>
  <si>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</si>
  <si>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</si>
  <si>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</si>
  <si>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</si>
  <si>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</si>
  <si>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</si>
  <si>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</si>
  <si>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</si>
  <si>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</si>
  <si>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</si>
  <si>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</si>
  <si>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</si>
  <si>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</si>
  <si>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</si>
  <si>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</si>
  <si>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</si>
  <si>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</si>
  <si>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</si>
  <si>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</si>
  <si>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</si>
  <si>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</si>
  <si>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</si>
  <si>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</si>
  <si>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</si>
  <si>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</si>
  <si>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</si>
  <si>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</si>
  <si>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</si>
  <si>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</si>
  <si>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</si>
  <si>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</si>
  <si>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</si>
  <si>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</si>
  <si>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</si>
  <si>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</si>
  <si>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</si>
  <si>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</si>
  <si>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</si>
  <si>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</si>
  <si>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</si>
  <si>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</si>
  <si>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</si>
  <si>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</si>
  <si>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</si>
  <si>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</si>
  <si>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</si>
  <si>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</si>
  <si>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</si>
  <si>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</si>
  <si>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</si>
  <si>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</si>
  <si>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</si>
  <si>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</si>
  <si>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</si>
  <si>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</si>
  <si>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</si>
  <si>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</si>
  <si>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</si>
  <si>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</si>
  <si>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</si>
  <si>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</si>
  <si>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</si>
  <si>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</si>
  <si>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</si>
  <si>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</si>
  <si>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</si>
  <si>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</si>
  <si>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</si>
  <si>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</si>
  <si>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</si>
  <si>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</si>
  <si>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</si>
  <si>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</si>
  <si>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</si>
  <si>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</si>
  <si>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</si>
  <si>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</si>
  <si>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</si>
  <si>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</si>
  <si>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</si>
  <si>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</si>
  <si>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</si>
  <si>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</si>
  <si>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</si>
  <si>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</si>
  <si>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</si>
  <si>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</si>
  <si>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</si>
  <si>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</si>
  <si>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</si>
  <si>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</si>
  <si>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</si>
  <si>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</si>
  <si>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</si>
  <si>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</si>
  <si>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</si>
  <si>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</si>
  <si>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</si>
  <si>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</si>
  <si>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</si>
  <si>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</si>
  <si>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</si>
  <si>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</si>
  <si>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</si>
  <si>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</si>
  <si>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</si>
  <si>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</si>
  <si>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</si>
  <si>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</si>
  <si>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</si>
  <si>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</si>
  <si>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</si>
  <si>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</si>
  <si>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</si>
  <si>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</si>
  <si>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</si>
  <si>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</si>
  <si>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</si>
  <si>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</si>
  <si>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</si>
  <si>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</si>
  <si>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</si>
  <si>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</si>
  <si>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</si>
  <si>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</si>
  <si>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</si>
  <si>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</si>
  <si>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</si>
  <si>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</si>
  <si>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</si>
  <si>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</si>
  <si>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</si>
  <si>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</si>
  <si>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</si>
  <si>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</si>
  <si>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</si>
  <si>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</si>
  <si>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</si>
  <si>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</si>
  <si>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</si>
  <si>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</si>
  <si>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</si>
  <si>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</si>
  <si>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</si>
  <si>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</si>
  <si>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</si>
  <si>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</si>
  <si>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</si>
  <si>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</si>
  <si>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</si>
  <si>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</si>
  <si>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</si>
  <si>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</si>
  <si>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</si>
  <si>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</si>
  <si>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</si>
  <si>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</si>
  <si>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</si>
  <si>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</si>
  <si>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</si>
  <si>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</si>
  <si>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</si>
  <si>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</si>
  <si>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</si>
  <si>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</si>
  <si>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</si>
  <si>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</si>
  <si>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</si>
  <si>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</si>
  <si>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</si>
  <si>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</si>
  <si>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</si>
  <si>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</si>
  <si>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</si>
  <si>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</si>
  <si>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</si>
  <si>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</si>
  <si>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</si>
  <si>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</si>
  <si>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</si>
  <si>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</si>
  <si>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</si>
  <si>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</si>
  <si>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</si>
  <si>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</si>
  <si>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</si>
  <si>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</si>
  <si>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</si>
  <si>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</si>
  <si>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</si>
  <si>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</si>
  <si>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</si>
  <si>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</si>
  <si>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</si>
  <si>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</si>
  <si>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</si>
  <si>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</si>
  <si>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</si>
  <si>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</si>
  <si>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</si>
  <si>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</si>
  <si>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</si>
  <si>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</si>
  <si>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</si>
  <si>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</si>
  <si>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</si>
  <si>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</si>
  <si>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</si>
  <si>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</si>
  <si>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</si>
  <si>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</si>
  <si>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</si>
  <si>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</si>
  <si>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</si>
  <si>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</si>
  <si>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</si>
  <si>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</si>
  <si>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</si>
  <si>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</si>
  <si>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</si>
  <si>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</si>
  <si>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</si>
  <si>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</si>
  <si>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</si>
  <si>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</si>
  <si>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</si>
  <si>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</si>
  <si>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</si>
  <si>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</si>
  <si>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</si>
  <si>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</si>
  <si>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</si>
  <si>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</si>
  <si>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</si>
  <si>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</si>
  <si>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</si>
  <si>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</si>
  <si>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</si>
  <si>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</si>
  <si>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</si>
  <si>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</si>
  <si>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</si>
  <si>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</si>
  <si>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</si>
  <si>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</si>
  <si>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</si>
  <si>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</si>
  <si>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</si>
  <si>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</si>
  <si>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</si>
  <si>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</si>
  <si>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</si>
  <si>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</si>
  <si>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</si>
  <si>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</si>
  <si>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</si>
  <si>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</si>
  <si>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</si>
  <si>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</si>
  <si>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</si>
  <si>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</si>
  <si>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</si>
  <si>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</si>
  <si>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</si>
  <si>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</si>
  <si>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</si>
  <si>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</si>
  <si>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</si>
  <si>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</si>
  <si>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</si>
  <si>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</si>
  <si>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</si>
  <si>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</si>
  <si>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</si>
  <si>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</si>
  <si>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</si>
  <si>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</si>
  <si>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</si>
  <si>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</si>
  <si>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</si>
  <si>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</si>
  <si>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</si>
  <si>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</si>
  <si>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</si>
  <si>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</si>
  <si>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</si>
  <si>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</si>
  <si>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</si>
  <si>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</si>
  <si>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</si>
  <si>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</si>
  <si>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</si>
  <si>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</si>
  <si>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</si>
  <si>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</si>
  <si>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</si>
  <si>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</si>
  <si>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</si>
  <si>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</si>
  <si>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</si>
  <si>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</si>
  <si>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</si>
  <si>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</si>
  <si>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</si>
  <si>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</si>
  <si>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</si>
  <si>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</si>
  <si>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</si>
  <si>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</si>
  <si>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</si>
  <si>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</si>
  <si>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</si>
  <si>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</si>
  <si>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</si>
  <si>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</si>
  <si>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</si>
  <si>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</si>
  <si>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</si>
  <si>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</si>
  <si>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</si>
  <si>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</si>
  <si>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</si>
  <si>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</si>
  <si>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</si>
  <si>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</si>
  <si>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</si>
  <si>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</si>
  <si>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</si>
  <si>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</si>
  <si>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</si>
  <si>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</si>
  <si>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</si>
  <si>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</si>
  <si>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</si>
  <si>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</si>
  <si>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</si>
  <si>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</si>
  <si>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</si>
  <si>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</si>
  <si>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</si>
  <si>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</si>
  <si>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</si>
  <si>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</si>
  <si>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</si>
  <si>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</si>
  <si>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</si>
  <si>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</si>
  <si>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</si>
  <si>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</si>
  <si>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</si>
  <si>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</si>
  <si>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</si>
  <si>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</si>
  <si>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</si>
  <si>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</si>
  <si>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</si>
  <si>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</si>
  <si>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</si>
  <si>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</si>
  <si>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</si>
  <si>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</si>
  <si>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</si>
  <si>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</si>
  <si>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</si>
  <si>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</si>
  <si>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</si>
  <si>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</si>
  <si>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</si>
  <si>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</si>
  <si>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</si>
  <si>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</si>
  <si>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</si>
  <si>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</si>
  <si>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</si>
  <si>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</si>
  <si>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</si>
  <si>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</si>
  <si>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</si>
  <si>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</si>
  <si>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</si>
  <si>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</si>
  <si>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</si>
  <si>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</si>
  <si>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</si>
  <si>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</si>
  <si>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</si>
  <si>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</si>
  <si>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</si>
  <si>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</si>
  <si>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</si>
  <si>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</si>
  <si>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</si>
  <si>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</si>
  <si>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</si>
  <si>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</si>
  <si>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</si>
  <si>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</si>
  <si>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</si>
  <si>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</si>
  <si>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</si>
  <si>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</si>
  <si>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</si>
  <si>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</si>
  <si>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</si>
  <si>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</si>
  <si>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</si>
  <si>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</si>
  <si>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</si>
  <si>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</si>
  <si>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</si>
  <si>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</si>
  <si>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</si>
  <si>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</si>
  <si>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</si>
  <si>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</si>
  <si>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</si>
  <si>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</si>
  <si>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</si>
  <si>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</si>
  <si>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</si>
  <si>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</si>
  <si>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</si>
  <si>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</si>
  <si>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</si>
  <si>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</si>
  <si>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</si>
  <si>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</si>
  <si>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</si>
  <si>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</si>
  <si>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</si>
  <si>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</si>
  <si>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</si>
  <si>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</si>
  <si>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</si>
  <si>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</si>
  <si>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</si>
  <si>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</si>
  <si>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</si>
  <si>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</si>
  <si>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</si>
  <si>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</si>
  <si>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</si>
  <si>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</si>
  <si>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</si>
  <si>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</si>
  <si>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</si>
  <si>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</si>
  <si>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</si>
  <si>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</si>
  <si>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</si>
  <si>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</si>
  <si>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</si>
  <si>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</si>
  <si>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</si>
  <si>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</si>
  <si>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</si>
  <si>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</si>
  <si>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</si>
  <si>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</si>
  <si>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</si>
  <si>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</si>
  <si>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</si>
  <si>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</si>
  <si>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</si>
  <si>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</si>
  <si>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</si>
  <si>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</si>
  <si>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</si>
  <si>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</si>
  <si>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</si>
  <si>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</si>
  <si>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</si>
  <si>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</si>
  <si>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</si>
  <si>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</si>
  <si>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</si>
  <si>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</si>
  <si>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</si>
  <si>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</si>
  <si>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</si>
  <si>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</si>
  <si>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</si>
  <si>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</si>
  <si>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</si>
  <si>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</si>
  <si>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</si>
  <si>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</si>
  <si>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</si>
  <si>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</si>
  <si>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</si>
  <si>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</si>
  <si>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</si>
  <si>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</si>
  <si>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</si>
  <si>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</si>
  <si>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</si>
  <si>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</si>
  <si>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</si>
  <si>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</si>
  <si>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</si>
  <si>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</si>
  <si>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</si>
  <si>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</si>
  <si>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</si>
  <si>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</si>
  <si>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</si>
  <si>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</si>
  <si>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</si>
  <si>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</si>
  <si>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</si>
  <si>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</si>
  <si>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</si>
  <si>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</si>
  <si>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</si>
  <si>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</si>
  <si>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</si>
  <si>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</si>
  <si>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</si>
  <si>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</si>
  <si>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</si>
  <si>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</si>
  <si>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</si>
  <si>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</si>
  <si>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</si>
  <si>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</si>
  <si>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</si>
  <si>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</si>
  <si>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</si>
  <si>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</si>
  <si>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</si>
  <si>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</si>
  <si>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</si>
  <si>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</si>
  <si>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</si>
  <si>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</si>
  <si>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</si>
  <si>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</si>
  <si>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</si>
  <si>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</si>
  <si>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</si>
  <si>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</si>
  <si>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</si>
  <si>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</si>
  <si>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</si>
  <si>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</si>
  <si>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</si>
  <si>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</si>
  <si>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</si>
  <si>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</si>
  <si>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</si>
  <si>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</si>
  <si>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</si>
  <si>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</si>
  <si>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</si>
  <si>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</si>
  <si>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</si>
  <si>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</si>
  <si>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</si>
  <si>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</si>
  <si>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</si>
  <si>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</si>
  <si>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</si>
  <si>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</si>
  <si>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</si>
  <si>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</si>
  <si>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</si>
  <si>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</si>
  <si>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</si>
  <si>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</si>
  <si>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</si>
  <si>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</si>
  <si>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</si>
  <si>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</si>
  <si>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</si>
  <si>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</si>
  <si>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</si>
  <si>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</si>
  <si>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</si>
  <si>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</si>
  <si>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</si>
  <si>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</si>
  <si>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</si>
  <si>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</si>
  <si>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</si>
  <si>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</si>
  <si>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</si>
  <si>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</si>
  <si>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</si>
  <si>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</si>
  <si>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</si>
  <si>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</si>
  <si>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</si>
  <si>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</si>
  <si>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</si>
  <si>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</si>
  <si>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</si>
  <si>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</si>
  <si>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</si>
  <si>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</si>
  <si>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</si>
  <si>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</si>
  <si>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</si>
  <si>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</si>
  <si>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</si>
  <si>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</si>
  <si>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</si>
  <si>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</si>
  <si>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</si>
  <si>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</si>
  <si>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</si>
  <si>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</si>
  <si>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</si>
  <si>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</si>
  <si>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</si>
  <si>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</si>
  <si>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</si>
  <si>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</si>
  <si>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</si>
  <si>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</si>
  <si>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</si>
  <si>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</si>
  <si>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</si>
  <si>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</si>
  <si>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</si>
  <si>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</si>
  <si>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</si>
  <si>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</si>
  <si>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</si>
  <si>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</si>
  <si>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</si>
  <si>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</si>
  <si>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</si>
  <si>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</si>
  <si>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</si>
  <si>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</si>
  <si>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</si>
  <si>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</si>
  <si>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</si>
  <si>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</si>
  <si>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</si>
  <si>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</si>
  <si>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</si>
  <si>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</si>
  <si>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</si>
  <si>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</si>
  <si>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</si>
  <si>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</si>
  <si>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</si>
  <si>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</si>
  <si>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</si>
  <si>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</si>
  <si>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</si>
  <si>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</si>
  <si>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</si>
  <si>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</si>
  <si>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</si>
  <si>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</si>
  <si>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</si>
  <si>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</si>
  <si>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</si>
  <si>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</si>
  <si>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</si>
  <si>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</si>
  <si>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</si>
  <si>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</si>
  <si>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</si>
  <si>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</si>
  <si>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</si>
  <si>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</si>
  <si>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</si>
  <si>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</si>
  <si>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</si>
  <si>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</si>
  <si>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</si>
  <si>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</si>
  <si>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</si>
  <si>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</si>
  <si>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</si>
  <si>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</si>
  <si>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</si>
  <si>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</si>
  <si>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</si>
  <si>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</si>
  <si>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</si>
  <si>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</si>
  <si>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</si>
  <si>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</si>
  <si>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</si>
  <si>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</si>
  <si>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</si>
  <si>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</si>
  <si>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</si>
  <si>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</si>
  <si>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</si>
  <si>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</si>
  <si>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</si>
  <si>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</si>
  <si>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</si>
  <si>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</si>
  <si>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</si>
  <si>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</si>
  <si>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</si>
  <si>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</si>
  <si>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</si>
  <si>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</si>
  <si>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</si>
  <si>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</si>
  <si>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</si>
  <si>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</si>
  <si>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</si>
  <si>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</si>
  <si>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</si>
  <si>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</si>
  <si>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</si>
  <si>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</si>
  <si>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</si>
  <si>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</si>
  <si>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</si>
  <si>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</si>
  <si>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</si>
  <si>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</si>
  <si>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</si>
  <si>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</si>
  <si>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</si>
  <si>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</si>
  <si>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</si>
  <si>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</si>
  <si>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</si>
  <si>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</si>
  <si>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</si>
  <si>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</si>
  <si>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</si>
  <si>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</si>
  <si>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</si>
  <si>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</si>
  <si>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</si>
  <si>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</si>
  <si>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</si>
  <si>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</si>
  <si>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</si>
  <si>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</si>
  <si>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</si>
  <si>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</si>
  <si>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</si>
  <si>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</si>
  <si>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</si>
  <si>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</si>
  <si>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</si>
  <si>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</si>
  <si>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</si>
  <si>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</si>
  <si>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</si>
  <si>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</si>
  <si>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</si>
  <si>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</si>
  <si>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</si>
  <si>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</si>
  <si>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</si>
  <si>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</si>
  <si>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</si>
  <si>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</si>
  <si>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</si>
  <si>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</si>
  <si>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</si>
  <si>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</si>
  <si>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</si>
  <si>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</si>
  <si>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</si>
  <si>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</si>
  <si>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</si>
  <si>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</si>
  <si>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</si>
  <si>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</si>
  <si>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</si>
  <si>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</si>
  <si>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</si>
  <si>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</si>
  <si>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</si>
  <si>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</si>
  <si>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</si>
  <si>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</si>
  <si>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</si>
  <si>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</si>
  <si>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</si>
  <si>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</si>
  <si>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</si>
  <si>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</si>
  <si>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</si>
  <si>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</si>
  <si>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</si>
  <si>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</si>
  <si>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</si>
  <si>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</si>
  <si>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</si>
  <si>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</si>
  <si>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</si>
  <si>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</si>
  <si>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</si>
  <si>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</si>
  <si>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</si>
  <si>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</si>
  <si>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</si>
  <si>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</si>
  <si>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</si>
  <si>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</si>
  <si>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</si>
  <si>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</si>
  <si>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</si>
  <si>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</si>
  <si>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</si>
  <si>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</si>
  <si>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</si>
  <si>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</si>
  <si>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</si>
  <si>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</si>
  <si>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</si>
  <si>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</si>
  <si>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</si>
  <si>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</si>
  <si>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</si>
  <si>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</si>
  <si>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</si>
  <si>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</si>
  <si>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</si>
  <si>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</si>
  <si>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</si>
  <si>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</si>
  <si>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</si>
  <si>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</si>
  <si>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</si>
  <si>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</si>
  <si>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</si>
  <si>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</si>
  <si>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</si>
  <si>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</si>
  <si>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</si>
  <si>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</si>
  <si>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</si>
  <si>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</si>
  <si>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</si>
  <si>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</si>
  <si>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</si>
  <si>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</si>
  <si>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</si>
  <si>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</si>
  <si>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</si>
  <si>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</si>
  <si>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</si>
  <si>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</si>
  <si>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</si>
  <si>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</si>
  <si>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</si>
  <si>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</si>
  <si>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</si>
  <si>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</si>
  <si>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</si>
  <si>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</si>
  <si>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</si>
  <si>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</si>
  <si>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</si>
  <si>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</si>
  <si>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</si>
  <si>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</si>
  <si>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</si>
  <si>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</si>
  <si>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</si>
  <si>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</si>
  <si>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</si>
  <si>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</si>
  <si>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</si>
  <si>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</si>
  <si>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</si>
  <si>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</si>
  <si>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</si>
  <si>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</si>
  <si>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</si>
  <si>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</si>
  <si>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</si>
  <si>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</si>
  <si>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</si>
  <si>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</si>
  <si>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</si>
  <si>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</si>
  <si>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</si>
  <si>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</si>
  <si>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</si>
  <si>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</si>
  <si>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</si>
  <si>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</si>
  <si>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</si>
  <si>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</si>
  <si>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</si>
  <si>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</si>
  <si>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</si>
  <si>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</si>
  <si>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</si>
  <si>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</si>
  <si>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</si>
  <si>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</si>
  <si>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</si>
  <si>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</si>
  <si>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</si>
  <si>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</si>
  <si>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</si>
  <si>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</si>
  <si>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</si>
  <si>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</si>
  <si>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</si>
  <si>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</si>
  <si>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</si>
  <si>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</si>
  <si>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</si>
  <si>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</si>
  <si>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</si>
  <si>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</si>
  <si>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</si>
  <si>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</si>
  <si>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</si>
  <si>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</si>
  <si>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</si>
  <si>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</si>
  <si>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</si>
  <si>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</si>
  <si>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</si>
  <si>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</si>
  <si>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</si>
  <si>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</si>
  <si>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</si>
  <si>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</si>
  <si>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</si>
  <si>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</si>
  <si>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</si>
  <si>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</si>
  <si>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</si>
  <si>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</si>
  <si>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</si>
  <si>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</si>
  <si>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</si>
  <si>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</si>
  <si>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</si>
  <si>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</si>
  <si>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</si>
  <si>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</si>
  <si>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</si>
  <si>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</si>
  <si>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</si>
  <si>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</si>
  <si>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</si>
  <si>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</si>
  <si>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</si>
  <si>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</si>
  <si>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</si>
  <si>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</si>
  <si>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</si>
  <si>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</si>
  <si>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</si>
  <si>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</si>
  <si>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</si>
  <si>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</si>
  <si>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</si>
  <si>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</si>
  <si>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</si>
  <si>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</si>
  <si>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</si>
  <si>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</si>
  <si>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</si>
  <si>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</si>
  <si>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</si>
  <si>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</si>
  <si>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</si>
  <si>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</si>
  <si>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</si>
  <si>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</si>
  <si>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</si>
  <si>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</si>
  <si>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</si>
  <si>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</si>
  <si>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</si>
  <si>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</si>
  <si>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</si>
  <si>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</si>
  <si>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</si>
  <si>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</si>
  <si>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</si>
  <si>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</si>
  <si>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</si>
  <si>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</si>
  <si>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</si>
  <si>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</si>
  <si>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</si>
  <si>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</si>
  <si>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</si>
  <si>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</si>
  <si>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</si>
  <si>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</si>
  <si>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</si>
  <si>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</si>
  <si>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</si>
  <si>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</si>
  <si>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</si>
  <si>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</si>
  <si>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</si>
  <si>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</si>
  <si>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</si>
  <si>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</si>
  <si>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</si>
  <si>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</si>
  <si>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</si>
  <si>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</si>
  <si>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</si>
  <si>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</si>
  <si>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</si>
  <si>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</si>
  <si>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</si>
  <si>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</si>
  <si>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</si>
  <si>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</si>
  <si>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</si>
  <si>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</si>
  <si>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</si>
  <si>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</si>
  <si>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</si>
  <si>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</si>
  <si>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</si>
  <si>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</si>
  <si>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</si>
  <si>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</si>
  <si>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</si>
  <si>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</si>
  <si>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</si>
  <si>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</si>
  <si>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</si>
  <si>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</si>
  <si>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</si>
  <si>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</si>
  <si>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</si>
  <si>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</si>
  <si>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</si>
  <si>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</si>
  <si>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</si>
  <si>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</si>
  <si>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</si>
  <si>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</si>
  <si>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</si>
  <si>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</si>
  <si>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</si>
  <si>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</si>
  <si>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</si>
  <si>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</si>
  <si>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</si>
  <si>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</si>
  <si>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</si>
  <si>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</si>
  <si>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</si>
  <si>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</si>
  <si>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</si>
  <si>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</si>
  <si>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</si>
  <si>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</si>
  <si>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</si>
  <si>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</si>
  <si>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</si>
  <si>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</si>
  <si>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</si>
  <si>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</si>
  <si>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</si>
  <si>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</si>
  <si>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</si>
  <si>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</si>
  <si>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</si>
  <si>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</si>
  <si>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</si>
  <si>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</si>
  <si>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</si>
  <si>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</si>
  <si>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</si>
  <si>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</si>
  <si>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</si>
  <si>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</si>
  <si>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</si>
  <si>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</si>
  <si>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</si>
  <si>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</si>
  <si>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</si>
  <si>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</si>
  <si>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</si>
  <si>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</si>
  <si>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</si>
  <si>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</si>
  <si>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</si>
  <si>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</si>
  <si>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</si>
  <si>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</si>
  <si>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</si>
  <si>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</si>
  <si>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</si>
  <si>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</si>
  <si>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</si>
  <si>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</si>
  <si>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</si>
  <si>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</si>
  <si>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</si>
  <si>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</si>
  <si>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</si>
  <si>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</si>
  <si>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</si>
  <si>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</si>
  <si>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</si>
  <si>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</si>
  <si>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</si>
  <si>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</si>
  <si>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</si>
  <si>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</si>
  <si>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</si>
  <si>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</si>
  <si>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</si>
  <si>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</si>
  <si>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</si>
  <si>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</si>
  <si>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</si>
  <si>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</si>
  <si>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</si>
  <si>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</si>
  <si>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</si>
  <si>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</si>
  <si>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</si>
  <si>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</si>
  <si>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</si>
  <si>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</si>
  <si>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</si>
  <si>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</si>
  <si>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</si>
  <si>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</si>
  <si>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</si>
  <si>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</si>
  <si>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</si>
  <si>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</si>
  <si>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</si>
  <si>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</si>
  <si>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</si>
  <si>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</si>
  <si>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</si>
  <si>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</si>
  <si>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</si>
  <si>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</si>
  <si>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</si>
  <si>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</si>
  <si>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</si>
  <si>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</si>
  <si>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</si>
  <si>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</si>
  <si>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</si>
  <si>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</si>
  <si>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</si>
  <si>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</si>
  <si>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</si>
  <si>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</si>
  <si>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</si>
  <si>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</si>
  <si>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</si>
  <si>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</si>
  <si>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</si>
  <si>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</si>
  <si>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</si>
  <si>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</si>
  <si>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</si>
  <si>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</si>
  <si>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</si>
  <si>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</si>
  <si>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</si>
  <si>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</si>
  <si>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</si>
  <si>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</si>
  <si>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</si>
  <si>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</si>
  <si>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</si>
  <si>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</si>
  <si>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</si>
  <si>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</si>
  <si>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</si>
  <si>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</si>
  <si>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</si>
  <si>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</si>
  <si>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</si>
  <si>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</si>
  <si>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</si>
  <si>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</si>
  <si>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</si>
  <si>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</si>
  <si>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</si>
  <si>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</si>
  <si>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</si>
  <si>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</si>
  <si>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</si>
  <si>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</si>
  <si>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</si>
  <si>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</si>
  <si>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</si>
  <si>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</si>
  <si>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</si>
  <si>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</si>
  <si>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</si>
  <si>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</si>
  <si>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</si>
  <si>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</si>
  <si>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</si>
  <si>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</si>
  <si>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</si>
  <si>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</si>
  <si>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</si>
  <si>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</si>
  <si>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</si>
  <si>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</si>
  <si>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</si>
  <si>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</si>
  <si>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</si>
  <si>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</si>
  <si>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</si>
  <si>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</si>
  <si>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</si>
  <si>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</si>
  <si>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</si>
  <si>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</si>
  <si>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</si>
  <si>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</si>
  <si>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</si>
  <si>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</si>
  <si>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</si>
  <si>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</si>
  <si>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</si>
  <si>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</si>
  <si>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</si>
  <si>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</si>
  <si>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</si>
  <si>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</si>
  <si>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</si>
  <si>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</si>
  <si>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</si>
  <si>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</si>
  <si>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</si>
  <si>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</si>
  <si>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</si>
  <si>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</si>
  <si>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</si>
  <si>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</si>
  <si>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</si>
  <si>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</si>
  <si>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</si>
  <si>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</si>
  <si>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</si>
  <si>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</si>
  <si>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</si>
  <si>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</si>
  <si>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</si>
  <si>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</si>
  <si>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</si>
  <si>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</si>
  <si>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</si>
  <si>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</si>
  <si>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</si>
  <si>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</si>
  <si>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</si>
  <si>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</si>
  <si>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</si>
  <si>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</si>
  <si>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</si>
  <si>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</si>
  <si>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</si>
  <si>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</si>
  <si>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</si>
  <si>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</si>
  <si>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</si>
  <si>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</si>
  <si>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</si>
  <si>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</si>
  <si>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</si>
  <si>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</si>
  <si>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</si>
  <si>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</si>
  <si>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</si>
  <si>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</si>
  <si>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</si>
  <si>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</si>
  <si>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</si>
  <si>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</si>
  <si>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</si>
  <si>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</si>
  <si>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</si>
  <si>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</si>
  <si>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</si>
  <si>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</si>
  <si>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</si>
  <si>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</si>
  <si>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</si>
  <si>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</si>
  <si>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</si>
  <si>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</si>
  <si>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</si>
  <si>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</si>
  <si>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</si>
  <si>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</si>
  <si>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</si>
  <si>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</si>
  <si>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</si>
  <si>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</si>
  <si>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</si>
  <si>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</si>
  <si>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</si>
  <si>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</si>
  <si>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</si>
  <si>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</si>
  <si>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</si>
  <si>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</si>
  <si>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</si>
  <si>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</si>
  <si>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</si>
  <si>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</si>
  <si>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</si>
  <si>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</si>
  <si>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</si>
  <si>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</si>
  <si>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</si>
  <si>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</si>
  <si>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</si>
  <si>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</si>
  <si>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</si>
  <si>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</si>
  <si>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</si>
  <si>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</si>
  <si>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</si>
  <si>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</si>
  <si>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</si>
  <si>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</si>
  <si>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</si>
  <si>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</si>
  <si>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</si>
  <si>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</si>
  <si>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</si>
  <si>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</si>
  <si>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</si>
  <si>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</si>
  <si>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</si>
  <si>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</si>
  <si>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</si>
  <si>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</si>
  <si>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</si>
  <si>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</si>
  <si>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</si>
  <si>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</si>
  <si>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</si>
  <si>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</si>
  <si>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</si>
  <si>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</si>
  <si>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</si>
  <si>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</si>
  <si>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</si>
  <si>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</si>
  <si>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</si>
  <si>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</si>
  <si>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</si>
  <si>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</si>
  <si>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</si>
  <si>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</si>
  <si>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</si>
  <si>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</si>
  <si>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</si>
  <si>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</si>
  <si>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</si>
  <si>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</si>
  <si>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</si>
  <si>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</si>
  <si>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</si>
  <si>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</si>
  <si>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</si>
  <si>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</si>
  <si>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</si>
  <si>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</si>
  <si>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</si>
  <si>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</si>
  <si>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</si>
  <si>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</si>
  <si>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</si>
  <si>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</si>
  <si>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</si>
  <si>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</si>
  <si>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</si>
  <si>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</si>
  <si>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</si>
  <si>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</si>
  <si>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</si>
  <si>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</si>
  <si>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</si>
  <si>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</si>
  <si>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</si>
  <si>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</si>
  <si>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</si>
  <si>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</si>
  <si>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</si>
  <si>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</si>
  <si>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</si>
  <si>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</si>
  <si>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</si>
  <si>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</si>
  <si>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</si>
  <si>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</si>
  <si>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</si>
  <si>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</si>
  <si>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</si>
  <si>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</si>
  <si>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</si>
  <si>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</si>
  <si>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</si>
  <si>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</si>
  <si>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</si>
  <si>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</si>
  <si>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</si>
  <si>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</si>
  <si>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</si>
  <si>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</si>
  <si>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</si>
  <si>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</si>
  <si>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</si>
  <si>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</si>
  <si>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</si>
  <si>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</si>
  <si>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</si>
  <si>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</si>
  <si>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</si>
  <si>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</si>
  <si>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</si>
  <si>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</si>
  <si>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</si>
  <si>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</si>
  <si>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</si>
  <si>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</si>
  <si>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</si>
  <si>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</si>
  <si>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</si>
  <si>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</si>
  <si>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</si>
  <si>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</si>
  <si>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</si>
  <si>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</si>
  <si>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</si>
  <si>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</si>
  <si>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</si>
  <si>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</si>
  <si>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</si>
  <si>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</si>
  <si>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</si>
  <si>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</si>
  <si>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</si>
  <si>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</si>
  <si>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</si>
  <si>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</si>
  <si>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</si>
  <si>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</si>
  <si>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</si>
  <si>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</si>
  <si>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</si>
  <si>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</si>
  <si>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</si>
  <si>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</si>
  <si>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</si>
  <si>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</si>
  <si>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</si>
  <si>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</si>
  <si>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</si>
  <si>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</si>
  <si>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</si>
  <si>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</si>
  <si>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</si>
  <si>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</si>
  <si>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</si>
  <si>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</si>
  <si>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</si>
  <si>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</si>
  <si>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</si>
  <si>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</si>
  <si>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</si>
  <si>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</si>
  <si>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</si>
  <si>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</si>
  <si>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</si>
  <si>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</si>
  <si>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</si>
  <si>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</si>
  <si>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</si>
  <si>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</si>
  <si>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</si>
  <si>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</si>
  <si>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</si>
  <si>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</si>
  <si>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</si>
  <si>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</si>
  <si>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</si>
  <si>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</si>
  <si>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</si>
  <si>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</si>
  <si>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</si>
  <si>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</si>
  <si>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</si>
  <si>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</si>
  <si>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</si>
  <si>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</si>
  <si>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</si>
  <si>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</si>
  <si>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</si>
  <si>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</si>
  <si>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</si>
  <si>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</si>
  <si>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</si>
  <si>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</si>
  <si>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</si>
  <si>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</si>
  <si>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</si>
  <si>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</si>
  <si>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</si>
  <si>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</si>
  <si>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</si>
  <si>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</si>
  <si>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</si>
  <si>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</si>
  <si>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</si>
  <si>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</si>
  <si>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</si>
  <si>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</si>
  <si>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</si>
  <si>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</si>
  <si>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</si>
  <si>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</si>
  <si>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</si>
  <si>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</si>
  <si>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</si>
  <si>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</si>
  <si>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</si>
  <si>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</si>
  <si>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</si>
  <si>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</si>
  <si>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</si>
  <si>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</si>
  <si>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</si>
  <si>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</si>
  <si>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</si>
  <si>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</si>
  <si>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</si>
  <si>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</si>
  <si>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</si>
  <si>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</si>
  <si>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</si>
  <si>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</si>
  <si>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</si>
  <si>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</si>
  <si>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</si>
  <si>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</si>
  <si>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</si>
  <si>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</si>
  <si>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</si>
  <si>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</si>
  <si>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</si>
  <si>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</si>
  <si>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</si>
  <si>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</si>
  <si>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</si>
  <si>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</si>
  <si>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</si>
  <si>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</si>
  <si>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</si>
  <si>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</si>
  <si>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</si>
  <si>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</si>
  <si>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</si>
  <si>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</si>
  <si>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</si>
  <si>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</si>
  <si>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</si>
  <si>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</si>
  <si>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</si>
  <si>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</si>
  <si>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</si>
  <si>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</si>
  <si>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</si>
  <si>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</si>
  <si>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</si>
  <si>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</si>
  <si>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</si>
  <si>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</si>
  <si>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</si>
  <si>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</si>
  <si>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</si>
  <si>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</si>
  <si>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</si>
  <si>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</si>
  <si>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</si>
  <si>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</si>
  <si>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</si>
  <si>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</si>
  <si>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</si>
  <si>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</si>
  <si>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</si>
  <si>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</si>
  <si>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</si>
  <si>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</si>
  <si>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</si>
  <si>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</si>
  <si>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</si>
  <si>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</si>
  <si>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</si>
  <si>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</si>
  <si>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</si>
  <si>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</si>
  <si>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</si>
  <si>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</si>
  <si>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</si>
  <si>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</si>
  <si>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</si>
  <si>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</si>
  <si>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</si>
  <si>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</si>
  <si>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</si>
  <si>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</si>
  <si>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</si>
  <si>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</si>
  <si>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</si>
  <si>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</si>
  <si>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</si>
  <si>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</si>
  <si>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</si>
  <si>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</si>
  <si>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</si>
  <si>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</si>
  <si>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</si>
  <si>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</si>
  <si>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</si>
  <si>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</si>
  <si>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</si>
  <si>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</si>
  <si>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</si>
  <si>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</si>
  <si>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</si>
  <si>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</si>
  <si>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</si>
  <si>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</si>
  <si>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</si>
  <si>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</si>
  <si>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</si>
  <si>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</si>
  <si>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</si>
  <si>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</si>
  <si>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</si>
  <si>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</si>
  <si>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</si>
  <si>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</si>
  <si>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</si>
  <si>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</si>
  <si>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</si>
  <si>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</si>
  <si>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</si>
  <si>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</si>
  <si>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</si>
  <si>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</si>
  <si>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</si>
  <si>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</si>
  <si>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</si>
  <si>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</si>
  <si>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</si>
  <si>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</si>
  <si>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</si>
  <si>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</si>
  <si>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</si>
  <si>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</si>
  <si>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</si>
  <si>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</si>
  <si>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</si>
  <si>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</si>
  <si>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</si>
  <si>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</si>
  <si>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</si>
  <si>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</si>
  <si>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</si>
  <si>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</si>
  <si>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</si>
  <si>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</si>
  <si>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</si>
  <si>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</si>
  <si>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</si>
  <si>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</si>
  <si>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</si>
  <si>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</si>
  <si>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</si>
  <si>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</si>
  <si>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</si>
  <si>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</si>
  <si>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</si>
  <si>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</si>
  <si>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</si>
  <si>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</si>
  <si>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</si>
  <si>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</si>
  <si>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</si>
  <si>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</si>
  <si>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</si>
  <si>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</si>
  <si>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</si>
  <si>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</si>
  <si>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</si>
  <si>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</si>
  <si>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</si>
  <si>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</si>
  <si>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</si>
  <si>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</si>
  <si>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</si>
  <si>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</si>
  <si>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</si>
  <si>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</si>
  <si>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</si>
  <si>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</si>
  <si>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</si>
  <si>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</si>
  <si>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</si>
  <si>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</si>
  <si>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</si>
  <si>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</si>
  <si>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</si>
  <si>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</si>
  <si>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</si>
  <si>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</si>
  <si>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</si>
  <si>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</si>
  <si>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</si>
  <si>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</si>
  <si>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</si>
  <si>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</si>
  <si>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</si>
  <si>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</si>
  <si>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</si>
  <si>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</si>
  <si>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</si>
  <si>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</si>
  <si>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</si>
  <si>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</si>
  <si>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</si>
  <si>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</si>
  <si>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</si>
  <si>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</si>
  <si>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</si>
  <si>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</si>
  <si>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</si>
  <si>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</si>
  <si>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</si>
  <si>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</si>
  <si>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</si>
  <si>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</si>
  <si>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</si>
  <si>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</si>
  <si>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</si>
  <si>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</si>
  <si>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</si>
  <si>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</si>
  <si>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</si>
  <si>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</si>
  <si>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</si>
  <si>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</si>
  <si>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</si>
  <si>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</si>
  <si>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</si>
  <si>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</si>
  <si>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</si>
  <si>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</si>
  <si>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</si>
  <si>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</si>
  <si>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</si>
  <si>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</si>
  <si>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</si>
  <si>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</si>
  <si>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</si>
  <si>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</si>
  <si>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</si>
  <si>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</si>
  <si>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</si>
  <si>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</si>
  <si>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</si>
  <si>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</si>
  <si>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</si>
  <si>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</si>
  <si>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</si>
  <si>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</si>
  <si>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</si>
  <si>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</si>
  <si>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</si>
  <si>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</si>
  <si>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</si>
  <si>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</si>
  <si>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</si>
  <si>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</si>
  <si>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</si>
  <si>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</si>
  <si>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</si>
  <si>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</si>
  <si>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</si>
  <si>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</si>
  <si>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</si>
  <si>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</si>
  <si>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</si>
  <si>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</si>
  <si>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</si>
  <si>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</si>
  <si>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</si>
  <si>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</si>
  <si>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</si>
  <si>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</si>
  <si>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</si>
  <si>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</si>
  <si>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</si>
  <si>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</si>
  <si>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</si>
  <si>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</si>
  <si>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</si>
  <si>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</si>
  <si>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</si>
  <si>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</si>
  <si>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</si>
  <si>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</si>
  <si>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</si>
  <si>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</si>
  <si>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</si>
  <si>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</si>
  <si>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</si>
  <si>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</si>
  <si>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</si>
  <si>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</si>
  <si>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</si>
  <si>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</si>
  <si>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</si>
  <si>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</si>
  <si>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</si>
  <si>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</si>
  <si>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</si>
  <si>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</si>
  <si>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</si>
  <si>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</si>
  <si>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</si>
  <si>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</si>
  <si>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</si>
  <si>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</si>
  <si>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</si>
  <si>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</si>
  <si>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</si>
  <si>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</si>
  <si>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</si>
  <si>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</si>
  <si>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</si>
  <si>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</si>
  <si>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</si>
  <si>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</si>
  <si>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</si>
  <si>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</si>
  <si>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</si>
  <si>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</si>
  <si>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</si>
  <si>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</si>
  <si>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</si>
  <si>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</si>
  <si>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</si>
  <si>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</si>
  <si>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</si>
  <si>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</si>
  <si>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</si>
  <si>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</si>
  <si>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</si>
  <si>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</si>
  <si>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</si>
  <si>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</si>
  <si>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</si>
  <si>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</si>
  <si>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</si>
  <si>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</si>
  <si>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</si>
  <si>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</si>
  <si>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</si>
  <si>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</si>
  <si>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</si>
  <si>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</si>
  <si>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</si>
  <si>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</si>
  <si>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</si>
  <si>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</si>
  <si>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</si>
  <si>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</si>
  <si>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</si>
  <si>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</si>
  <si>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</si>
  <si>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</si>
  <si>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</si>
  <si>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</si>
  <si>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</si>
  <si>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</si>
  <si>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</si>
  <si>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</si>
  <si>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</si>
  <si>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</si>
  <si>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</si>
  <si>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</si>
  <si>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</si>
  <si>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</si>
  <si>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</si>
  <si>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</si>
  <si>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</si>
  <si>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</si>
  <si>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</si>
  <si>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</si>
  <si>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</si>
  <si>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</si>
  <si>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</si>
  <si>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</si>
  <si>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</si>
  <si>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</si>
  <si>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</si>
  <si>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</si>
  <si>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</si>
  <si>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</si>
  <si>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</si>
  <si>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</si>
  <si>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</si>
  <si>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</si>
  <si>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</si>
  <si>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</si>
  <si>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</si>
  <si>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</si>
  <si>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</si>
  <si>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</si>
  <si>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</si>
  <si>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</si>
  <si>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</si>
  <si>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</si>
  <si>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</si>
  <si>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</si>
  <si>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</si>
  <si>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</si>
  <si>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</si>
  <si>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</si>
  <si>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</si>
  <si>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</si>
  <si>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</si>
  <si>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</si>
  <si>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</si>
  <si>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</si>
  <si>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</si>
  <si>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</si>
  <si>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</si>
  <si>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</si>
  <si>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</si>
  <si>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</si>
  <si>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</si>
  <si>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</si>
  <si>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</si>
  <si>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</si>
  <si>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</si>
  <si>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</si>
  <si>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</si>
  <si>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</si>
  <si>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</si>
  <si>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</si>
  <si>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</si>
  <si>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</si>
  <si>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</si>
  <si>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</si>
  <si>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</si>
  <si>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</si>
  <si>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</si>
  <si>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</si>
  <si>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</si>
  <si>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</si>
  <si>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</si>
  <si>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</si>
  <si>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</si>
  <si>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</si>
  <si>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</si>
  <si>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</si>
  <si>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</si>
  <si>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</si>
  <si>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</si>
  <si>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</si>
  <si>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</si>
  <si>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</si>
  <si>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</si>
  <si>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</si>
  <si>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</si>
  <si>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</si>
  <si>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</si>
  <si>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</si>
  <si>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</si>
  <si>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</si>
  <si>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</si>
  <si>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</si>
  <si>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</si>
  <si>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</si>
  <si>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</si>
  <si>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</si>
  <si>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</si>
  <si>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</si>
  <si>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</si>
  <si>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</si>
  <si>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</si>
  <si>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</si>
  <si>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</si>
  <si>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</si>
  <si>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</si>
  <si>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</si>
  <si>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</si>
  <si>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</si>
  <si>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</si>
  <si>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</si>
  <si>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</si>
  <si>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</si>
  <si>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</si>
  <si>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</si>
  <si>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</si>
  <si>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</si>
  <si>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</si>
  <si>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</si>
  <si>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</si>
  <si>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</si>
  <si>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</si>
  <si>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</si>
  <si>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</si>
  <si>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</si>
  <si>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</si>
  <si>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</si>
  <si>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</si>
  <si>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</si>
  <si>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</si>
  <si>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</si>
  <si>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</si>
  <si>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</si>
  <si>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</si>
  <si>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</si>
  <si>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</si>
  <si>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</si>
  <si>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</si>
  <si>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</si>
  <si>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</si>
  <si>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</si>
  <si>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</si>
  <si>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</si>
  <si>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</si>
  <si>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</si>
  <si>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</si>
  <si>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</si>
  <si>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</si>
  <si>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</si>
  <si>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</si>
  <si>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</si>
  <si>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</si>
  <si>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</si>
  <si>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</si>
  <si>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</si>
  <si>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</si>
  <si>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</si>
  <si>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</si>
  <si>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</si>
  <si>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</si>
  <si>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</si>
  <si>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</si>
  <si>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</si>
  <si>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</si>
  <si>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</si>
  <si>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</si>
  <si>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</si>
  <si>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</si>
  <si>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</si>
  <si>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</si>
  <si>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</si>
  <si>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</si>
  <si>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</si>
  <si>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</si>
  <si>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</si>
  <si>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</si>
  <si>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</si>
  <si>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</si>
  <si>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</si>
  <si>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</si>
  <si>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</si>
  <si>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</si>
  <si>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</si>
  <si>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</si>
  <si>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</si>
  <si>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</si>
  <si>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</si>
  <si>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</si>
  <si>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</si>
  <si>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</si>
  <si>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</si>
  <si>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</si>
  <si>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</si>
  <si>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</si>
  <si>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</si>
  <si>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</si>
  <si>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</si>
  <si>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</si>
  <si>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</si>
  <si>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</si>
  <si>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</si>
  <si>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</si>
  <si>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</si>
  <si>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</si>
  <si>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</si>
  <si>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</si>
  <si>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</si>
  <si>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</si>
  <si>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</si>
  <si>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</si>
  <si>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</si>
  <si>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</si>
  <si>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</si>
  <si>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</si>
  <si>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</si>
  <si>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</si>
  <si>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</si>
  <si>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</si>
  <si>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</si>
  <si>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</si>
  <si>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</si>
  <si>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</si>
  <si>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</si>
  <si>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</si>
  <si>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</si>
  <si>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</si>
  <si>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</si>
  <si>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</si>
  <si>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</si>
  <si>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</si>
  <si>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</si>
  <si>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</si>
  <si>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</si>
  <si>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</si>
  <si>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</si>
  <si>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</si>
  <si>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</si>
  <si>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</si>
  <si>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</si>
  <si>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</si>
  <si>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</si>
  <si>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</si>
  <si>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</si>
  <si>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</si>
  <si>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</si>
  <si>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</si>
  <si>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</si>
  <si>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</si>
  <si>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</si>
  <si>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</si>
  <si>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</si>
  <si>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</si>
  <si>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</si>
  <si>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</si>
  <si>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</si>
  <si>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</si>
  <si>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</si>
  <si>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</si>
  <si>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</si>
  <si>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</si>
  <si>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</si>
  <si>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</si>
  <si>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</si>
  <si>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</si>
  <si>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</si>
  <si>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</si>
  <si>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</si>
  <si>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</si>
  <si>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</si>
  <si>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</si>
  <si>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</si>
  <si>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</si>
  <si>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</si>
  <si>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</si>
  <si>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</si>
  <si>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</si>
  <si>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</si>
  <si>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</si>
  <si>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</si>
  <si>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</si>
  <si>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</si>
  <si>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</si>
  <si>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</si>
  <si>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</si>
  <si>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</si>
  <si>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</si>
  <si>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</si>
  <si>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</si>
  <si>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</si>
  <si>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</si>
  <si>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</si>
  <si>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</si>
  <si>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</si>
  <si>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</si>
  <si>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</si>
  <si>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</si>
  <si>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</si>
  <si>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</si>
  <si>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</si>
  <si>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</si>
  <si>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</si>
  <si>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</si>
  <si>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</si>
  <si>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</si>
  <si>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</si>
  <si>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</si>
  <si>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</si>
  <si>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</si>
  <si>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</si>
  <si>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</si>
  <si>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</si>
  <si>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</si>
  <si>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</si>
  <si>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</si>
  <si>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</si>
  <si>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</si>
  <si>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</si>
  <si>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</si>
  <si>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</si>
  <si>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</si>
  <si>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</si>
  <si>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</si>
  <si>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</si>
  <si>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</si>
  <si>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</si>
  <si>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</si>
  <si>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</si>
  <si>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</si>
  <si>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</si>
  <si>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</si>
  <si>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</si>
  <si>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</si>
  <si>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</si>
  <si>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</si>
  <si>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</si>
  <si>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</si>
  <si>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</si>
  <si>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</si>
  <si>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</si>
  <si>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</si>
  <si>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</si>
  <si>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</si>
  <si>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</si>
  <si>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</si>
  <si>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</si>
  <si>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</si>
  <si>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</si>
  <si>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</si>
  <si>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</si>
  <si>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</si>
  <si>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</si>
  <si>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</si>
  <si>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</si>
  <si>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</si>
  <si>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</si>
  <si>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</si>
  <si>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</si>
  <si>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</si>
  <si>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</si>
  <si>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</si>
  <si>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</si>
  <si>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</si>
  <si>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</si>
  <si>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</si>
  <si>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</si>
  <si>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</si>
  <si>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</si>
  <si>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</si>
  <si>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</si>
  <si>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</si>
  <si>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</si>
  <si>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</si>
  <si>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</si>
  <si>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</si>
  <si>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</si>
  <si>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</si>
  <si>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</si>
  <si>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</si>
  <si>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</si>
  <si>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</si>
  <si>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</si>
  <si>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</si>
  <si>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</si>
  <si>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</si>
  <si>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</si>
  <si>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</si>
  <si>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</si>
  <si>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</si>
  <si>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</si>
  <si>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</si>
  <si>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</si>
  <si>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</si>
  <si>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</si>
  <si>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</si>
  <si>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</si>
  <si>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</si>
  <si>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</si>
  <si>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</si>
  <si>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</si>
  <si>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</si>
  <si>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</si>
  <si>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</si>
  <si>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</si>
  <si>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</si>
  <si>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</si>
  <si>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</si>
  <si>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</si>
  <si>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</si>
  <si>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</si>
  <si>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</si>
  <si>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</si>
  <si>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</si>
  <si>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</si>
  <si>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</si>
  <si>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</si>
  <si>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</si>
  <si>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</si>
  <si>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</si>
  <si>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</si>
  <si>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</si>
  <si>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</si>
  <si>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</si>
  <si>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</si>
  <si>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</si>
  <si>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</si>
  <si>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</si>
  <si>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</si>
  <si>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</si>
  <si>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</si>
  <si>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</si>
  <si>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</si>
  <si>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</si>
  <si>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</si>
  <si>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</si>
  <si>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</si>
  <si>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</si>
  <si>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</si>
  <si>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</si>
  <si>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</si>
  <si>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</si>
  <si>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</si>
  <si>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</si>
  <si>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</si>
  <si>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</si>
  <si>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</si>
  <si>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</si>
  <si>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</si>
  <si>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</si>
  <si>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</si>
  <si>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</si>
  <si>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</si>
  <si>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</si>
  <si>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</si>
  <si>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</si>
  <si>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</si>
  <si>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</si>
  <si>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</si>
  <si>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</si>
  <si>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</si>
  <si>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</si>
  <si>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</si>
  <si>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</si>
  <si>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</si>
  <si>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</si>
  <si>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</si>
  <si>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</si>
  <si>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</si>
  <si>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</si>
  <si>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</si>
  <si>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</si>
  <si>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</si>
  <si>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</si>
  <si>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</si>
  <si>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</si>
  <si>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</si>
  <si>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</si>
  <si>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</si>
  <si>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</si>
  <si>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</si>
  <si>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</si>
  <si>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</si>
  <si>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</si>
  <si>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</si>
  <si>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</si>
  <si>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</si>
  <si>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</si>
  <si>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</si>
  <si>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</si>
  <si>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</si>
  <si>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</si>
  <si>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</si>
  <si>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</si>
  <si>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</si>
  <si>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</si>
  <si>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</si>
  <si>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</si>
  <si>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</si>
  <si>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</si>
  <si>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</si>
  <si>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</si>
  <si>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</si>
  <si>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</si>
  <si>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</si>
  <si>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</si>
  <si>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</si>
  <si>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</si>
  <si>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</si>
  <si>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</si>
  <si>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</si>
  <si>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</si>
  <si>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</si>
  <si>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</si>
  <si>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</si>
  <si>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</si>
  <si>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</si>
  <si>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</si>
  <si>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</si>
  <si>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</si>
  <si>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</si>
  <si>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</si>
  <si>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</si>
  <si>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</si>
  <si>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</si>
  <si>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</si>
  <si>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</si>
  <si>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</si>
  <si>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</si>
  <si>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</si>
  <si>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</si>
  <si>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</si>
  <si>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</si>
  <si>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</si>
  <si>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</si>
  <si>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</si>
  <si>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</si>
  <si>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</si>
  <si>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</si>
  <si>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</si>
  <si>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</si>
  <si>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</si>
  <si>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</si>
  <si>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</si>
  <si>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</si>
  <si>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</si>
  <si>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</si>
  <si>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</si>
  <si>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</si>
  <si>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</si>
  <si>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</si>
  <si>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</si>
  <si>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</si>
  <si>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</si>
  <si>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</si>
  <si>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</si>
  <si>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</si>
  <si>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</si>
  <si>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</si>
  <si>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</si>
  <si>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</si>
  <si>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</si>
  <si>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</si>
  <si>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</si>
  <si>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</si>
  <si>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</si>
  <si>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</si>
  <si>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</si>
  <si>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</si>
  <si>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</si>
  <si>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</si>
  <si>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</si>
  <si>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</si>
  <si>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</si>
  <si>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</si>
  <si>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</si>
  <si>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</si>
  <si>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</si>
  <si>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</si>
  <si>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</si>
  <si>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</si>
  <si>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</si>
  <si>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</si>
  <si>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</si>
  <si>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</si>
  <si>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</si>
  <si>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</si>
  <si>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</si>
  <si>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</si>
  <si>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</si>
  <si>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</si>
  <si>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</si>
  <si>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</si>
  <si>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</si>
  <si>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</si>
  <si>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</si>
  <si>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</si>
  <si>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</si>
  <si>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</si>
  <si>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</si>
  <si>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</si>
  <si>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</si>
  <si>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</si>
  <si>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</si>
  <si>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</si>
  <si>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</si>
  <si>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</si>
  <si>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</si>
  <si>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</si>
  <si>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</si>
  <si>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</si>
  <si>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</si>
  <si>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</si>
  <si>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</si>
  <si>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</si>
  <si>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</si>
  <si>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</si>
  <si>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</si>
  <si>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</si>
  <si>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</si>
  <si>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</si>
  <si>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</si>
  <si>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</si>
  <si>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</si>
  <si>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</si>
  <si>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</si>
  <si>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</si>
  <si>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</si>
  <si>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</si>
  <si>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</si>
  <si>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</si>
  <si>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</si>
  <si>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</si>
  <si>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</si>
  <si>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</si>
  <si>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</si>
  <si>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</si>
  <si>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</si>
  <si>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</si>
  <si>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</si>
  <si>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</si>
  <si>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</si>
  <si>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</si>
  <si>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</si>
  <si>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</si>
  <si>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</si>
  <si>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</si>
  <si>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</si>
  <si>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</si>
  <si>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</si>
  <si>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</si>
  <si>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</si>
  <si>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</si>
  <si>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</si>
  <si>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</si>
  <si>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</si>
  <si>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</si>
  <si>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</si>
  <si>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</si>
  <si>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</si>
  <si>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</si>
  <si>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</si>
  <si>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</si>
  <si>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</si>
  <si>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</si>
  <si>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</si>
  <si>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</si>
  <si>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</si>
  <si>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</si>
  <si>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</si>
  <si>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</si>
  <si>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</si>
  <si>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</si>
  <si>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</si>
  <si>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</si>
  <si>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</si>
  <si>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</si>
  <si>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</si>
  <si>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</si>
  <si>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</si>
  <si>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</si>
  <si>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</si>
  <si>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</si>
  <si>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</si>
  <si>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</si>
  <si>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</si>
  <si>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</si>
  <si>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</si>
  <si>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</si>
  <si>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</si>
  <si>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</si>
  <si>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</si>
  <si>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</si>
  <si>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</si>
  <si>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</si>
  <si>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</si>
  <si>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</si>
  <si>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</si>
  <si>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</si>
  <si>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</si>
  <si>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</si>
  <si>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</si>
  <si>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</si>
  <si>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</si>
  <si>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</si>
  <si>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</si>
  <si>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</si>
  <si>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</si>
  <si>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</si>
  <si>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</si>
  <si>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</si>
  <si>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</si>
  <si>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</si>
  <si>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</si>
  <si>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</si>
  <si>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</si>
  <si>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</si>
  <si>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</si>
  <si>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</si>
  <si>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</si>
  <si>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</si>
  <si>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</si>
  <si>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</si>
  <si>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</si>
  <si>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</si>
  <si>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</si>
  <si>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</si>
  <si>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</si>
  <si>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</si>
  <si>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</si>
  <si>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</si>
  <si>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</si>
  <si>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</si>
  <si>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</si>
  <si>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</si>
  <si>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</si>
  <si>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</si>
  <si>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</si>
  <si>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</si>
  <si>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</si>
  <si>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</si>
  <si>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</si>
  <si>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</si>
  <si>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</si>
  <si>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</si>
  <si>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</si>
  <si>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</si>
  <si>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</si>
  <si>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</si>
  <si>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</si>
  <si>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</si>
  <si>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</si>
  <si>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</si>
  <si>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</si>
  <si>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</si>
  <si>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</si>
  <si>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</si>
  <si>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</si>
  <si>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</si>
  <si>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</si>
  <si>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</si>
  <si>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</si>
  <si>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</si>
  <si>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</si>
  <si>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</si>
  <si>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</si>
  <si>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</si>
  <si>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</si>
  <si>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</si>
  <si>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</si>
  <si>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</si>
  <si>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</si>
  <si>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</si>
  <si>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</si>
  <si>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</si>
  <si>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</si>
  <si>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</si>
  <si>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</si>
  <si>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</si>
  <si>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</si>
  <si>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</si>
  <si>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</si>
  <si>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</si>
  <si>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</si>
  <si>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</si>
  <si>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</si>
  <si>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</si>
  <si>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</si>
  <si>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</si>
  <si>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</si>
  <si>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</si>
  <si>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</si>
  <si>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</si>
  <si>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</si>
  <si>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</si>
  <si>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</si>
  <si>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</si>
  <si>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</si>
  <si>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</si>
  <si>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</si>
  <si>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</si>
  <si>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</si>
  <si>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</si>
  <si>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</si>
  <si>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</si>
  <si>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</si>
  <si>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</si>
  <si>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</si>
  <si>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</si>
  <si>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</si>
  <si>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</si>
  <si>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</si>
  <si>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</si>
  <si>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</si>
  <si>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</si>
  <si>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</si>
  <si>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</si>
  <si>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</si>
  <si>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</si>
  <si>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</si>
  <si>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</si>
  <si>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</si>
  <si>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</si>
  <si>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</si>
  <si>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</si>
  <si>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</si>
  <si>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</si>
  <si>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</si>
  <si>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</si>
  <si>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</si>
  <si>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</si>
  <si>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</si>
  <si>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</si>
  <si>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</si>
  <si>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</si>
  <si>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</si>
  <si>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</si>
  <si>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</si>
  <si>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</si>
  <si>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</si>
  <si>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</si>
  <si>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</si>
  <si>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</si>
  <si>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</si>
  <si>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</si>
  <si>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</si>
  <si>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</si>
  <si>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</si>
  <si>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</si>
  <si>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</si>
  <si>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</si>
  <si>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</si>
  <si>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</si>
  <si>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</si>
  <si>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</si>
  <si>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</si>
  <si>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</si>
  <si>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</si>
  <si>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</si>
  <si>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</si>
  <si>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</si>
  <si>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</si>
  <si>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</si>
  <si>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</si>
  <si>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</si>
  <si>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</si>
  <si>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</si>
  <si>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</si>
  <si>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</si>
  <si>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</si>
  <si>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</si>
  <si>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</si>
  <si>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</si>
  <si>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</si>
  <si>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</si>
  <si>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</si>
  <si>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</si>
  <si>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</si>
  <si>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</si>
  <si>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</si>
  <si>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</si>
  <si>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</si>
  <si>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</si>
  <si>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</si>
  <si>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</si>
  <si>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</si>
  <si>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</si>
  <si>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</si>
  <si>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</si>
  <si>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</si>
  <si>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</si>
  <si>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</si>
  <si>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</si>
  <si>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</si>
  <si>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</si>
  <si>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</si>
  <si>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</si>
  <si>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</si>
  <si>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</si>
  <si>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</si>
  <si>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</si>
  <si>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</si>
  <si>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</si>
  <si>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</si>
  <si>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</si>
  <si>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</si>
  <si>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</si>
  <si>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</si>
  <si>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</si>
  <si>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</si>
  <si>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</si>
  <si>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</si>
  <si>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</si>
  <si>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</si>
  <si>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</si>
  <si>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</si>
  <si>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</si>
  <si>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</si>
  <si>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</si>
  <si>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</si>
  <si>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</si>
  <si>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</si>
  <si>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</si>
  <si>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</si>
  <si>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</si>
  <si>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</si>
  <si>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</si>
  <si>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</si>
  <si>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</si>
  <si>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</si>
  <si>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</si>
  <si>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</si>
  <si>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</si>
  <si>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</si>
  <si>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</si>
  <si>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</si>
  <si>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</si>
  <si>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</si>
  <si>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</si>
  <si>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</si>
  <si>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</si>
  <si>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</si>
  <si>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</si>
  <si>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</si>
  <si>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</si>
  <si>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</si>
  <si>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</si>
  <si>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</si>
  <si>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</si>
  <si>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</si>
  <si>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</si>
  <si>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</si>
  <si>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</si>
  <si>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</si>
  <si>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</si>
  <si>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</si>
  <si>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</si>
  <si>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</si>
  <si>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</si>
  <si>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</si>
  <si>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</si>
  <si>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</si>
  <si>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</si>
  <si>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</si>
  <si>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</si>
  <si>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</si>
  <si>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</si>
  <si>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</si>
  <si>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</si>
  <si>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</si>
  <si>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</si>
  <si>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</si>
  <si>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</si>
  <si>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</si>
  <si>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</si>
  <si>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</si>
  <si>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</si>
  <si>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</si>
  <si>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</si>
  <si>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</si>
  <si>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</si>
  <si>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</si>
  <si>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</si>
  <si>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</si>
  <si>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</si>
  <si>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</si>
  <si>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</si>
  <si>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</si>
  <si>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</si>
  <si>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</si>
  <si>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</si>
  <si>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</si>
  <si>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</si>
  <si>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</si>
  <si>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</si>
  <si>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</si>
  <si>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</si>
  <si>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</si>
  <si>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</si>
  <si>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</si>
  <si>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</si>
  <si>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</si>
  <si>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</si>
  <si>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</si>
  <si>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</si>
  <si>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</si>
  <si>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</si>
  <si>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</si>
  <si>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</si>
  <si>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</si>
  <si>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</si>
  <si>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</si>
  <si>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</si>
  <si>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</si>
  <si>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</si>
  <si>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</si>
  <si>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</si>
  <si>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</si>
  <si>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</si>
  <si>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</si>
  <si>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</si>
  <si>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</si>
  <si>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</si>
  <si>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</si>
  <si>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</si>
  <si>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</si>
  <si>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</si>
  <si>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</si>
  <si>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</si>
  <si>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</si>
  <si>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</si>
  <si>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</si>
  <si>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</si>
  <si>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</si>
  <si>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</si>
  <si>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</si>
  <si>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</si>
  <si>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</si>
  <si>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</si>
  <si>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</si>
  <si>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</si>
  <si>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</si>
  <si>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</si>
  <si>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</si>
  <si>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</si>
  <si>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</si>
  <si>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</si>
  <si>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</si>
  <si>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</si>
  <si>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</si>
  <si>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</si>
  <si>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</si>
  <si>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</si>
  <si>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</si>
  <si>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</si>
  <si>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</si>
  <si>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</si>
  <si>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</si>
  <si>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</si>
  <si>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</si>
  <si>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</si>
  <si>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</si>
  <si>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</si>
  <si>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</si>
  <si>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</si>
  <si>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</si>
  <si>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</si>
  <si>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</si>
  <si>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</si>
  <si>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</si>
  <si>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</si>
  <si>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</si>
  <si>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</si>
  <si>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</si>
  <si>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</si>
  <si>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</si>
  <si>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</si>
  <si>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</si>
  <si>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</si>
  <si>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</si>
  <si>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</si>
  <si>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</si>
  <si>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</si>
  <si>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</si>
  <si>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</si>
  <si>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</si>
  <si>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</si>
  <si>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</si>
  <si>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</si>
  <si>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</si>
  <si>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</si>
  <si>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</si>
  <si>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</si>
  <si>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</si>
  <si>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</si>
  <si>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</si>
  <si>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</si>
  <si>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</si>
  <si>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</si>
  <si>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</si>
  <si>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</si>
  <si>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</si>
  <si>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</si>
  <si>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</si>
  <si>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</si>
  <si>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</si>
  <si>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</si>
  <si>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</si>
  <si>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</si>
  <si>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</si>
  <si>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</si>
  <si>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</si>
  <si>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</si>
  <si>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</si>
  <si>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</si>
  <si>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</si>
  <si>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</si>
  <si>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</si>
  <si>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</si>
  <si>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</si>
  <si>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</si>
  <si>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</si>
  <si>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</si>
  <si>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</si>
  <si>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</si>
  <si>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</si>
  <si>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</si>
  <si>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</si>
  <si>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</si>
  <si>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</si>
  <si>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</si>
  <si>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</si>
  <si>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</si>
  <si>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</si>
  <si>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</si>
  <si>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</si>
  <si>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</si>
  <si>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</si>
  <si>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</si>
  <si>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</si>
  <si>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</si>
  <si>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</si>
  <si>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</si>
  <si>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</si>
  <si>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</si>
  <si>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</si>
  <si>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</si>
  <si>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</si>
  <si>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</si>
  <si>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</si>
  <si>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</si>
  <si>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</si>
  <si>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</si>
  <si>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</si>
  <si>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</si>
  <si>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</si>
  <si>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</si>
  <si>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</si>
  <si>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</si>
  <si>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</si>
  <si>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</si>
  <si>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</si>
  <si>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</si>
  <si>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</si>
  <si>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</si>
  <si>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</si>
  <si>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</si>
  <si>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</si>
  <si>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</si>
  <si>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</si>
  <si>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</si>
  <si>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</si>
  <si>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</si>
  <si>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</si>
  <si>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</si>
  <si>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</si>
  <si>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</si>
  <si>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</si>
  <si>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</si>
  <si>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</si>
  <si>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</si>
  <si>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</si>
  <si>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</si>
  <si>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</si>
  <si>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</si>
  <si>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</si>
  <si>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</si>
  <si>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</si>
  <si>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</si>
  <si>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</si>
  <si>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</si>
  <si>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</si>
  <si>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</si>
  <si>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</si>
  <si>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</si>
  <si>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</si>
  <si>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</si>
  <si>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</si>
  <si>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</si>
  <si>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</si>
  <si>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</si>
  <si>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</si>
  <si>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</si>
  <si>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</si>
  <si>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</si>
  <si>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</si>
  <si>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</si>
  <si>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</si>
  <si>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</si>
  <si>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</si>
  <si>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</si>
  <si>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</si>
  <si>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</si>
  <si>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</si>
  <si>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</si>
  <si>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</si>
  <si>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</si>
  <si>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</si>
  <si>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</si>
  <si>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</si>
  <si>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</si>
  <si>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</si>
  <si>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</si>
  <si>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</si>
  <si>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</si>
  <si>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</si>
  <si>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</si>
  <si>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</si>
  <si>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</si>
  <si>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</si>
  <si>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</si>
  <si>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</si>
  <si>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</si>
  <si>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</si>
  <si>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</si>
  <si>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</si>
  <si>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</si>
  <si>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</si>
  <si>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</si>
  <si>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</si>
  <si>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</si>
  <si>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</si>
  <si>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</si>
  <si>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</si>
  <si>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</si>
  <si>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</si>
  <si>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</si>
  <si>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</si>
  <si>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</si>
  <si>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</si>
  <si>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</si>
  <si>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</si>
  <si>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</si>
  <si>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</si>
  <si>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</si>
  <si>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</si>
  <si>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</si>
  <si>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</si>
  <si>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</si>
  <si>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</si>
  <si>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</si>
  <si>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</si>
  <si>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</si>
  <si>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</si>
  <si>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</si>
  <si>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</si>
  <si>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</si>
  <si>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</si>
  <si>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</si>
  <si>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</si>
  <si>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</si>
  <si>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</si>
  <si>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</si>
  <si>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</si>
  <si>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</si>
  <si>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</si>
  <si>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</si>
  <si>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</si>
  <si>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</si>
  <si>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</si>
  <si>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</si>
  <si>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</si>
  <si>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</si>
  <si>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</si>
  <si>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</si>
  <si>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</si>
  <si>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</si>
  <si>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</si>
  <si>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</si>
  <si>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</si>
  <si>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</si>
  <si>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</si>
  <si>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</si>
  <si>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</si>
  <si>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</si>
  <si>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</si>
  <si>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</si>
  <si>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</si>
  <si>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</si>
  <si>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</si>
  <si>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</si>
  <si>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</si>
  <si>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</si>
  <si>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</si>
  <si>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</si>
  <si>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</si>
  <si>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</si>
  <si>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</si>
  <si>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</si>
  <si>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</si>
  <si>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</si>
  <si>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</si>
  <si>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</si>
  <si>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</si>
  <si>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</si>
  <si>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</si>
  <si>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</si>
  <si>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</si>
  <si>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</si>
  <si>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</si>
  <si>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</si>
  <si>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</si>
  <si>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</si>
  <si>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</si>
  <si>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</si>
  <si>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</si>
  <si>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</si>
  <si>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</si>
  <si>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</si>
  <si>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</si>
  <si>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</si>
  <si>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</si>
  <si>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</si>
  <si>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</si>
  <si>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</si>
  <si>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</si>
  <si>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</si>
  <si>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</si>
  <si>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</si>
  <si>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</si>
  <si>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</si>
  <si>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</si>
  <si>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</si>
  <si>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</si>
  <si>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</si>
  <si>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</si>
  <si>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</si>
  <si>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</si>
  <si>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</si>
  <si>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</si>
  <si>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</si>
  <si>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</si>
  <si>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</si>
  <si>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</si>
  <si>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</si>
  <si>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</si>
  <si>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</si>
  <si>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</si>
  <si>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</si>
  <si>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</si>
  <si>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</si>
  <si>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</si>
  <si>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</si>
  <si>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</si>
  <si>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</si>
  <si>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</si>
  <si>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</si>
  <si>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</si>
  <si>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</si>
  <si>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</si>
  <si>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</si>
  <si>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</si>
  <si>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</si>
  <si>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</si>
  <si>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</si>
  <si>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</si>
  <si>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</si>
  <si>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</si>
  <si>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</si>
  <si>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</si>
  <si>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</si>
  <si>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</si>
  <si>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</si>
  <si>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</si>
  <si>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</si>
  <si>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</si>
  <si>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</si>
  <si>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</si>
  <si>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</si>
  <si>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</si>
  <si>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</si>
  <si>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</si>
  <si>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</si>
  <si>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</si>
  <si>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</si>
  <si>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</si>
  <si>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</si>
  <si>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</si>
  <si>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</si>
  <si>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</si>
  <si>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</si>
  <si>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</si>
  <si>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</si>
  <si>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</si>
  <si>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</si>
  <si>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</si>
  <si>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</si>
  <si>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</si>
  <si>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</si>
  <si>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</si>
  <si>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</si>
  <si>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</si>
  <si>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</si>
  <si>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</si>
  <si>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</si>
  <si>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</si>
  <si>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</si>
  <si>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</si>
  <si>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</si>
  <si>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</si>
  <si>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</si>
  <si>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</si>
  <si>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</si>
  <si>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</si>
  <si>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</si>
  <si>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</si>
  <si>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</si>
  <si>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</si>
  <si>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</si>
  <si>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</si>
  <si>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</si>
  <si>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</si>
  <si>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</si>
  <si>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</si>
  <si>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</si>
  <si>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</si>
  <si>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</si>
  <si>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</si>
  <si>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</si>
  <si>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</si>
  <si>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</si>
  <si>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</si>
  <si>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</si>
  <si>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</si>
  <si>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</si>
  <si>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</si>
  <si>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</si>
  <si>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</si>
  <si>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</si>
  <si>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</si>
  <si>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</si>
  <si>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</si>
  <si>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</si>
  <si>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</si>
  <si>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</si>
  <si>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</si>
  <si>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</si>
  <si>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</si>
  <si>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</si>
  <si>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</si>
  <si>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</si>
  <si>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</si>
  <si>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</si>
  <si>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</si>
  <si>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</si>
  <si>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</si>
  <si>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</si>
  <si>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</si>
  <si>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</si>
  <si>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</si>
  <si>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</si>
  <si>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</si>
  <si>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</si>
  <si>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</si>
  <si>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</si>
  <si>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</si>
  <si>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</si>
  <si>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</si>
  <si>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</si>
  <si>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</si>
  <si>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</si>
  <si>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</si>
  <si>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</si>
  <si>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</si>
  <si>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</si>
  <si>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</si>
  <si>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</si>
  <si>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</si>
  <si>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</si>
  <si>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</si>
  <si>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</si>
  <si>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</si>
  <si>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</si>
  <si>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</si>
  <si>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</si>
  <si>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</si>
  <si>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</si>
  <si>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</si>
  <si>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</si>
  <si>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</si>
  <si>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</si>
  <si>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</si>
  <si>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</si>
  <si>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</si>
  <si>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</si>
  <si>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</si>
  <si>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</si>
  <si>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</si>
  <si>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</si>
  <si>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</si>
  <si>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</si>
  <si>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</si>
  <si>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</si>
  <si>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</si>
  <si>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</si>
  <si>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</si>
  <si>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</si>
  <si>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</si>
  <si>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</si>
  <si>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</si>
  <si>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</si>
  <si>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</si>
  <si>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</si>
  <si>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</si>
  <si>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</si>
  <si>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</si>
  <si>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</si>
  <si>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</si>
  <si>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</si>
  <si>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</si>
  <si>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</si>
  <si>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</si>
  <si>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</si>
  <si>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</si>
  <si>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</si>
  <si>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</si>
  <si>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</si>
  <si>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</si>
  <si>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</si>
  <si>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</si>
  <si>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</si>
  <si>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</si>
  <si>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</si>
  <si>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</si>
  <si>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</si>
  <si>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</si>
  <si>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</si>
  <si>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</si>
  <si>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</si>
  <si>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</si>
  <si>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</si>
  <si>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</si>
  <si>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</si>
  <si>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</si>
  <si>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</si>
  <si>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</si>
  <si>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</si>
  <si>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</si>
  <si>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</si>
  <si>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</si>
  <si>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</si>
  <si>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</si>
  <si>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</si>
  <si>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</si>
  <si>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</si>
  <si>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</si>
  <si>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</si>
  <si>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</si>
  <si>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</si>
  <si>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</si>
  <si>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</si>
  <si>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</si>
  <si>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</si>
  <si>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</si>
  <si>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</si>
  <si>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</si>
  <si>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</si>
  <si>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</si>
  <si>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</si>
  <si>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</si>
  <si>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</si>
  <si>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</si>
  <si>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</si>
  <si>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</si>
  <si>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</si>
  <si>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</si>
  <si>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</si>
  <si>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</si>
  <si>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</si>
  <si>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</si>
  <si>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</si>
  <si>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</si>
  <si>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</si>
  <si>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</si>
  <si>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</si>
  <si>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</si>
  <si>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</si>
  <si>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</si>
  <si>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</si>
  <si>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</si>
  <si>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</si>
  <si>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</si>
  <si>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</si>
  <si>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</si>
  <si>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</si>
  <si>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</si>
  <si>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</si>
  <si>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</si>
  <si>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</si>
  <si>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</si>
  <si>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</si>
  <si>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</si>
  <si>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</si>
  <si>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</si>
  <si>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</si>
  <si>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</si>
  <si>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</si>
  <si>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</si>
  <si>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</si>
  <si>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</si>
  <si>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</si>
  <si>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</si>
  <si>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</si>
  <si>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</si>
  <si>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</si>
  <si>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</si>
  <si>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</si>
  <si>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</si>
  <si>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</si>
  <si>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</si>
  <si>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</si>
  <si>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</si>
  <si>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</si>
  <si>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</si>
  <si>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</si>
  <si>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</si>
  <si>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</si>
  <si>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</si>
  <si>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</si>
  <si>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</si>
  <si>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</si>
  <si>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</si>
  <si>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</si>
  <si>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</si>
  <si>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</si>
  <si>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</si>
  <si>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</si>
  <si>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</si>
  <si>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</si>
  <si>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</si>
  <si>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</si>
  <si>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</si>
  <si>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</si>
  <si>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</si>
  <si>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</si>
  <si>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</si>
  <si>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</si>
  <si>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</si>
  <si>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</si>
  <si>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</si>
  <si>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</si>
  <si>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</si>
  <si>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</si>
  <si>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</si>
  <si>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</si>
  <si>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</si>
  <si>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</si>
  <si>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</si>
  <si>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</si>
  <si>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</si>
  <si>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</si>
  <si>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</si>
  <si>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</si>
  <si>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</si>
  <si>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</si>
  <si>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</si>
  <si>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</si>
  <si>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</si>
  <si>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</si>
  <si>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</si>
  <si>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</si>
  <si>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</si>
  <si>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</si>
  <si>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</si>
  <si>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</si>
  <si>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</si>
  <si>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</si>
  <si>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</si>
  <si>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</si>
  <si>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</si>
  <si>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</si>
  <si>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</si>
  <si>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</si>
  <si>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</si>
  <si>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</si>
  <si>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</si>
  <si>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</si>
  <si>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</si>
  <si>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</si>
  <si>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</si>
  <si>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</si>
  <si>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</si>
  <si>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</si>
  <si>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</si>
  <si>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</si>
  <si>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</si>
  <si>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</si>
  <si>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</si>
  <si>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</si>
  <si>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</si>
  <si>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</si>
  <si>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</si>
  <si>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</si>
  <si>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</si>
  <si>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</si>
  <si>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</si>
  <si>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</si>
  <si>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</si>
  <si>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</si>
  <si>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</si>
  <si>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</si>
  <si>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</si>
  <si>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</si>
  <si>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</si>
  <si>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</si>
  <si>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</si>
  <si>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</si>
  <si>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</si>
  <si>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</si>
  <si>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</si>
  <si>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</si>
  <si>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</si>
  <si>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</si>
  <si>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</si>
  <si>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</si>
  <si>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</si>
  <si>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</si>
  <si>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</si>
  <si>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</si>
  <si>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</si>
  <si>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</si>
  <si>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</si>
  <si>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</si>
  <si>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</si>
  <si>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</si>
  <si>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</si>
  <si>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</si>
  <si>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</si>
  <si>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</si>
  <si>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</si>
  <si>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</si>
  <si>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</si>
  <si>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</si>
  <si>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</si>
  <si>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</si>
  <si>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</si>
  <si>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</si>
  <si>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</si>
  <si>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</si>
  <si>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</si>
  <si>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</si>
  <si>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</si>
  <si>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</si>
  <si>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</si>
  <si>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</si>
  <si>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</si>
  <si>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</si>
  <si>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</si>
  <si>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</si>
  <si>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</si>
  <si>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</si>
  <si>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</si>
  <si>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</si>
  <si>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</si>
  <si>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</si>
  <si>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</si>
  <si>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</si>
  <si>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</si>
  <si>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</si>
  <si>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</si>
  <si>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</si>
  <si>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</si>
  <si>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</si>
  <si>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</si>
  <si>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</si>
  <si>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</si>
  <si>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</si>
  <si>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</si>
  <si>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</si>
  <si>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</si>
  <si>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</si>
  <si>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</si>
  <si>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</si>
  <si>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</si>
  <si>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</si>
  <si>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</si>
  <si>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</si>
  <si>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</si>
  <si>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</si>
  <si>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</si>
  <si>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</si>
  <si>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</si>
  <si>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</si>
  <si>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</si>
  <si>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</si>
  <si>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</si>
  <si>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</si>
  <si>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</si>
  <si>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</si>
  <si>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</si>
  <si>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</si>
  <si>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</si>
  <si>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</si>
  <si>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</si>
  <si>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</si>
  <si>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</si>
  <si>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</si>
  <si>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</si>
  <si>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</si>
  <si>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</si>
  <si>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</si>
  <si>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</si>
  <si>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</si>
  <si>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</si>
  <si>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</si>
  <si>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</si>
  <si>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</si>
  <si>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</si>
  <si>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</si>
  <si>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</si>
  <si>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</si>
  <si>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</si>
  <si>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</si>
  <si>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</si>
  <si>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</si>
  <si>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</si>
  <si>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</si>
  <si>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</si>
  <si>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</si>
  <si>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</si>
  <si>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</si>
  <si>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</si>
  <si>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</si>
  <si>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</si>
  <si>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</si>
  <si>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</si>
  <si>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</si>
  <si>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</si>
  <si>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</si>
  <si>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</si>
  <si>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</si>
  <si>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</si>
  <si>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</si>
  <si>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</si>
  <si>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</si>
  <si>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</si>
  <si>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</si>
  <si>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</si>
  <si>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</si>
  <si>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</si>
  <si>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</si>
  <si>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</si>
  <si>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</si>
  <si>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</si>
  <si>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</si>
  <si>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</si>
  <si>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</si>
  <si>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</si>
  <si>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</si>
  <si>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</si>
  <si>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</si>
  <si>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</si>
  <si>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</si>
  <si>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</si>
  <si>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</si>
  <si>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</si>
  <si>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</si>
  <si>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</si>
  <si>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</si>
  <si>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</si>
  <si>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</si>
  <si>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</si>
  <si>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</si>
  <si>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</si>
  <si>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</si>
  <si>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</si>
  <si>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</si>
  <si>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</si>
  <si>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</si>
  <si>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</si>
  <si>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</si>
  <si>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</si>
  <si>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</si>
  <si>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</si>
  <si>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</si>
  <si>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</si>
  <si>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</si>
  <si>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</si>
  <si>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</si>
  <si>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</si>
  <si>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</si>
  <si>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</si>
  <si>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</si>
  <si>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</si>
  <si>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</si>
  <si>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</si>
  <si>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</si>
  <si>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</si>
  <si>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</si>
  <si>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</si>
  <si>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</si>
  <si>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</si>
  <si>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</si>
  <si>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</si>
  <si>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</si>
  <si>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</si>
  <si>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</si>
  <si>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</si>
  <si>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</si>
  <si>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</si>
  <si>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</si>
  <si>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</si>
  <si>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</si>
  <si>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</si>
  <si>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</si>
  <si>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</si>
  <si>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</si>
  <si>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</si>
  <si>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</si>
  <si>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</si>
  <si>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</si>
  <si>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</si>
  <si>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</si>
  <si>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</si>
  <si>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</si>
  <si>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</si>
  <si>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</si>
  <si>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</si>
  <si>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</si>
  <si>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</si>
  <si>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</si>
  <si>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</si>
  <si>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</si>
  <si>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</si>
  <si>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</si>
  <si>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</si>
  <si>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</si>
  <si>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</si>
  <si>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</si>
  <si>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</si>
  <si>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</si>
  <si>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</si>
  <si>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</si>
  <si>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</si>
  <si>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</si>
  <si>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</si>
  <si>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</si>
  <si>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</si>
  <si>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</si>
  <si>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</si>
  <si>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</si>
  <si>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</si>
  <si>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</si>
  <si>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</si>
  <si>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</si>
  <si>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</si>
  <si>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</si>
  <si>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</si>
  <si>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</si>
  <si>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</si>
  <si>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</si>
  <si>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</si>
  <si>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</si>
  <si>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</si>
  <si>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</si>
  <si>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</si>
  <si>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</si>
  <si>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</si>
  <si>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</si>
  <si>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</si>
  <si>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</si>
  <si>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</si>
  <si>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</si>
  <si>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</si>
  <si>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</si>
  <si>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</si>
  <si>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</si>
  <si>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</si>
  <si>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</si>
  <si>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</si>
  <si>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</si>
  <si>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</si>
  <si>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</si>
  <si>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</si>
  <si>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</si>
  <si>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</si>
  <si>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</si>
  <si>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</si>
  <si>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</si>
  <si>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</si>
  <si>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</si>
  <si>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</si>
  <si>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</si>
  <si>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</si>
  <si>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</si>
  <si>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</si>
  <si>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</si>
  <si>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</si>
  <si>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</si>
  <si>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</si>
  <si>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</si>
  <si>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</si>
  <si>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</si>
  <si>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</si>
  <si>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</si>
  <si>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</si>
  <si>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</si>
  <si>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</si>
  <si>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</si>
  <si>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</si>
  <si>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</si>
  <si>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</si>
  <si>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</si>
  <si>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</si>
  <si>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</si>
  <si>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</si>
  <si>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</si>
  <si>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</si>
  <si>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</si>
  <si>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</si>
  <si>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</si>
  <si>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</si>
  <si>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</si>
  <si>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</si>
  <si>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</si>
  <si>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</si>
  <si>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</si>
  <si>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</si>
  <si>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</si>
  <si>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</si>
  <si>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</si>
  <si>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</si>
  <si>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</si>
  <si>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</si>
  <si>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</si>
  <si>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</si>
  <si>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</si>
  <si>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</si>
  <si>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</si>
  <si>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</si>
  <si>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</si>
  <si>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</si>
  <si>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</si>
  <si>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</si>
  <si>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</si>
  <si>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</si>
  <si>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</si>
  <si>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</si>
  <si>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</si>
  <si>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</si>
  <si>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</si>
  <si>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</si>
  <si>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</si>
  <si>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</si>
  <si>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</si>
  <si>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</si>
  <si>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</si>
  <si>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</si>
  <si>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</si>
  <si>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</si>
  <si>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</si>
  <si>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</si>
  <si>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</si>
  <si>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</si>
  <si>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</si>
  <si>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</si>
  <si>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</si>
  <si>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</si>
  <si>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</si>
  <si>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</si>
  <si>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</si>
  <si>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</si>
  <si>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</si>
  <si>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</si>
  <si>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</si>
  <si>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</si>
  <si>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</si>
  <si>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</si>
  <si>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</si>
  <si>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</si>
  <si>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</si>
  <si>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</si>
  <si>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</si>
  <si>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</si>
  <si>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</si>
  <si>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</si>
  <si>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</si>
  <si>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</si>
  <si>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</si>
  <si>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</si>
  <si>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</si>
  <si>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</si>
  <si>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</si>
  <si>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</si>
  <si>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</si>
  <si>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</si>
  <si>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</si>
  <si>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</si>
  <si>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</si>
  <si>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</si>
  <si>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</si>
  <si>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</si>
  <si>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</si>
  <si>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</si>
  <si>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</si>
  <si>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</si>
  <si>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</si>
  <si>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</si>
  <si>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</si>
  <si>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</si>
  <si>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</si>
  <si>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</si>
  <si>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</si>
  <si>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</si>
  <si>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</si>
  <si>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</si>
  <si>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</si>
  <si>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</si>
  <si>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</si>
  <si>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</si>
  <si>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</si>
  <si>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</si>
  <si>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</si>
  <si>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</si>
  <si>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</si>
  <si>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</si>
  <si>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</si>
  <si>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</si>
  <si>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</si>
  <si>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</si>
  <si>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</si>
  <si>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</si>
  <si>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</si>
  <si>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</si>
  <si>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</si>
  <si>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</si>
  <si>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</si>
  <si>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</si>
  <si>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</si>
  <si>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</si>
  <si>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</si>
  <si>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</si>
  <si>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</si>
  <si>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</si>
  <si>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</si>
  <si>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</si>
  <si>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</si>
  <si>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</si>
  <si>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</si>
  <si>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</si>
  <si>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</si>
  <si>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</si>
  <si>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</si>
  <si>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</si>
  <si>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</si>
  <si>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</si>
  <si>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</si>
  <si>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</si>
  <si>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</si>
  <si>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</si>
  <si>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</si>
  <si>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</si>
  <si>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</si>
  <si>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</si>
  <si>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</si>
  <si>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</si>
  <si>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</si>
  <si>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</si>
  <si>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</si>
  <si>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</si>
  <si>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</si>
  <si>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</si>
  <si>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</si>
  <si>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</si>
  <si>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</si>
  <si>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</si>
  <si>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</si>
  <si>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</si>
  <si>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</si>
  <si>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</si>
  <si>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</si>
  <si>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</si>
  <si>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</si>
  <si>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</si>
  <si>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</si>
  <si>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</si>
  <si>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</si>
  <si>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</si>
  <si>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</si>
  <si>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</si>
  <si>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</si>
  <si>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</si>
  <si>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</si>
  <si>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</si>
  <si>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</si>
  <si>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</si>
  <si>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</si>
  <si>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</si>
  <si>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</si>
  <si>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</si>
  <si>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</si>
  <si>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</si>
  <si>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</si>
  <si>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</si>
  <si>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</si>
  <si>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</si>
  <si>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</si>
  <si>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</si>
  <si>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</si>
  <si>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</si>
  <si>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</si>
  <si>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</si>
  <si>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</si>
  <si>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</si>
  <si>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</si>
  <si>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</si>
  <si>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</si>
  <si>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</si>
  <si>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</si>
  <si>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</si>
  <si>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</si>
  <si>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</si>
  <si>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</si>
  <si>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</si>
  <si>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</si>
  <si>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</si>
  <si>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</si>
  <si>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</si>
  <si>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</si>
  <si>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</si>
  <si>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</si>
  <si>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</si>
  <si>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</si>
  <si>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</si>
  <si>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</si>
  <si>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</si>
  <si>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</si>
  <si>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</si>
  <si>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</si>
  <si>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</si>
  <si>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</si>
  <si>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</si>
  <si>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</si>
  <si>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</si>
  <si>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</si>
  <si>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</si>
  <si>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</si>
  <si>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</si>
  <si>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</si>
  <si>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</si>
  <si>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</si>
  <si>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</si>
  <si>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</si>
  <si>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</si>
  <si>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</si>
  <si>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</si>
  <si>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</si>
  <si>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</si>
  <si>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</si>
  <si>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</si>
  <si>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</si>
  <si>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</si>
  <si>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</si>
  <si>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</si>
  <si>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</si>
  <si>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</si>
  <si>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</si>
  <si>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</si>
  <si>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</si>
  <si>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</si>
  <si>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</si>
  <si>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</si>
  <si>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</si>
  <si>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</si>
  <si>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</si>
  <si>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</si>
  <si>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</si>
  <si>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</si>
  <si>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</si>
  <si>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</si>
  <si>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</si>
  <si>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</si>
  <si>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</si>
  <si>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</si>
  <si>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</si>
  <si>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</si>
  <si>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</si>
  <si>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</si>
  <si>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</si>
  <si>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</si>
  <si>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</si>
  <si>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</si>
  <si>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</si>
  <si>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</si>
  <si>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</si>
  <si>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</si>
  <si>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</si>
  <si>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</si>
  <si>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</si>
  <si>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</si>
  <si>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</si>
  <si>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</si>
  <si>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</si>
  <si>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</si>
  <si>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</si>
  <si>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</si>
  <si>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</si>
  <si>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</si>
  <si>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</si>
  <si>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</si>
  <si>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</si>
  <si>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</si>
  <si>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</si>
  <si>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</si>
  <si>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</si>
  <si>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</si>
  <si>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</si>
  <si>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</si>
  <si>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</si>
  <si>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</si>
  <si>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</si>
  <si>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</si>
  <si>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</si>
  <si>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</si>
  <si>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</si>
  <si>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</si>
  <si>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</si>
  <si>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</si>
  <si>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</si>
  <si>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</si>
  <si>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</si>
  <si>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</si>
  <si>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</si>
  <si>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</si>
  <si>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</si>
  <si>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</si>
  <si>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</si>
  <si>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</si>
  <si>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</si>
  <si>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</si>
  <si>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</si>
  <si>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</si>
  <si>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</si>
  <si>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</si>
  <si>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</si>
  <si>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</si>
  <si>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</si>
  <si>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</si>
  <si>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</si>
  <si>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</si>
  <si>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</si>
  <si>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</si>
  <si>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</si>
  <si>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</si>
  <si>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</si>
  <si>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</si>
  <si>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</si>
  <si>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</si>
  <si>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</si>
  <si>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</si>
  <si>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</si>
  <si>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</si>
  <si>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</si>
  <si>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</si>
  <si>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</si>
  <si>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</si>
  <si>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</si>
  <si>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</si>
  <si>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</si>
  <si>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</si>
  <si>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</si>
  <si>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</si>
  <si>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</si>
  <si>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</si>
  <si>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</si>
  <si>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</si>
  <si>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</si>
  <si>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</si>
  <si>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</si>
  <si>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</si>
  <si>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</si>
  <si>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</si>
  <si>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</si>
  <si>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</si>
  <si>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</si>
  <si>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</si>
  <si>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</si>
  <si>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</si>
  <si>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</si>
  <si>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</si>
  <si>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</si>
  <si>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</si>
  <si>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</si>
  <si>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</si>
  <si>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</si>
  <si>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</si>
  <si>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</si>
  <si>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</si>
  <si>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</si>
  <si>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</si>
  <si>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</si>
  <si>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</si>
  <si>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</si>
  <si>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</si>
  <si>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</si>
  <si>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</si>
  <si>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</si>
  <si>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</si>
  <si>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</si>
  <si>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</si>
  <si>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</si>
  <si>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</si>
  <si>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</si>
  <si>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</si>
  <si>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</si>
  <si>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</si>
  <si>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</si>
  <si>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</si>
  <si>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</si>
  <si>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</si>
  <si>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</si>
  <si>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</si>
  <si>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</si>
  <si>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</si>
  <si>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</si>
  <si>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</si>
  <si>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</si>
  <si>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</si>
  <si>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</si>
  <si>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</si>
  <si>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</si>
  <si>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</si>
  <si>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</si>
  <si>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</si>
  <si>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</si>
  <si>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</si>
  <si>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</si>
  <si>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</si>
  <si>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</si>
  <si>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</si>
  <si>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</si>
  <si>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</si>
  <si>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</si>
  <si>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</si>
  <si>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</si>
  <si>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</si>
  <si>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</si>
  <si>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</si>
  <si>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</si>
  <si>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</si>
  <si>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</si>
  <si>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</si>
  <si>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</si>
  <si>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</si>
  <si>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</si>
  <si>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</si>
  <si>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</si>
  <si>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</si>
  <si>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</si>
  <si>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</si>
  <si>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</si>
  <si>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</si>
  <si>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</si>
  <si>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</si>
  <si>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</si>
  <si>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</si>
  <si>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</si>
  <si>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</si>
  <si>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</si>
  <si>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</si>
  <si>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</si>
  <si>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</si>
  <si>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</si>
  <si>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</si>
  <si>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</si>
  <si>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</si>
  <si>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</si>
  <si>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</si>
  <si>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</si>
  <si>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</si>
  <si>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</si>
  <si>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</si>
  <si>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</si>
  <si>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</si>
  <si>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</si>
  <si>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</si>
  <si>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</si>
  <si>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</si>
  <si>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</si>
  <si>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</si>
  <si>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</si>
  <si>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</si>
  <si>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</si>
  <si>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</si>
  <si>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</si>
  <si>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</si>
  <si>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</si>
  <si>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</si>
  <si>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</si>
  <si>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</si>
  <si>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</si>
  <si>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</si>
  <si>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</si>
  <si>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</si>
  <si>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</si>
  <si>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</si>
  <si>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</si>
  <si>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</si>
  <si>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</si>
  <si>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</si>
  <si>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</si>
  <si>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</si>
  <si>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</si>
  <si>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</si>
  <si>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</si>
  <si>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</si>
  <si>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</si>
  <si>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</si>
  <si>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</si>
  <si>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</si>
  <si>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</si>
  <si>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</si>
  <si>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</si>
  <si>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</si>
  <si>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</si>
  <si>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</si>
  <si>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</si>
  <si>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</si>
  <si>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</si>
  <si>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</si>
  <si>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</si>
  <si>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</si>
  <si>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</si>
  <si>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</si>
  <si>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</si>
  <si>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</si>
  <si>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</si>
  <si>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</si>
  <si>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</si>
  <si>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</si>
  <si>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</si>
  <si>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</si>
  <si>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</si>
  <si>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</si>
  <si>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</si>
  <si>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</si>
  <si>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</si>
  <si>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</si>
  <si>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</si>
  <si>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</si>
  <si>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</si>
  <si>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</si>
  <si>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</si>
  <si>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</si>
  <si>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</si>
  <si>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</si>
  <si>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</si>
  <si>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</si>
  <si>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</si>
  <si>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</si>
  <si>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</si>
  <si>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</si>
  <si>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</si>
  <si>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</si>
  <si>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</si>
  <si>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</si>
  <si>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</si>
  <si>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</si>
  <si>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</si>
  <si>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</si>
  <si>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</si>
  <si>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</si>
  <si>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</si>
  <si>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</si>
  <si>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</si>
  <si>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</si>
  <si>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</si>
  <si>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</si>
  <si>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</si>
  <si>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</si>
  <si>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</si>
  <si>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</si>
  <si>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</si>
  <si>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</si>
  <si>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</si>
  <si>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</si>
  <si>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</si>
  <si>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</si>
  <si>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</si>
  <si>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</si>
  <si>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</si>
  <si>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</si>
  <si>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</si>
  <si>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</si>
  <si>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</si>
  <si>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</si>
  <si>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</si>
  <si>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</si>
  <si>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</si>
  <si>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</si>
  <si>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</si>
  <si>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</si>
  <si>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</si>
  <si>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</si>
  <si>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</si>
  <si>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</si>
  <si>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</si>
  <si>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</si>
  <si>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</si>
  <si>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</si>
  <si>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</si>
  <si>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</si>
  <si>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</si>
  <si>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</si>
  <si>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</si>
  <si>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</si>
  <si>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</si>
  <si>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</si>
  <si>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</si>
  <si>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</si>
  <si>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</si>
  <si>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</si>
  <si>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</si>
  <si>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</si>
  <si>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</si>
  <si>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</si>
  <si>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</si>
  <si>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</si>
  <si>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</si>
  <si>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</si>
  <si>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</si>
  <si>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</si>
  <si>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</si>
  <si>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</si>
  <si>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</si>
  <si>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</si>
  <si>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</si>
  <si>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</si>
  <si>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</si>
  <si>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</si>
  <si>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</si>
  <si>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</si>
  <si>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</si>
  <si>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</si>
  <si>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</si>
  <si>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</si>
  <si>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</si>
  <si>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</si>
  <si>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</si>
  <si>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</si>
  <si>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</si>
  <si>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</si>
  <si>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</si>
  <si>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</si>
  <si>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</si>
  <si>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</si>
  <si>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</si>
  <si>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</si>
  <si>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</si>
  <si>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</si>
  <si>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</si>
  <si>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</si>
  <si>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</si>
  <si>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</si>
  <si>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</si>
  <si>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</si>
  <si>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</si>
  <si>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</si>
  <si>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</si>
  <si>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</si>
  <si>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</si>
  <si>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</si>
  <si>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</si>
  <si>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</si>
  <si>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</si>
  <si>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</si>
  <si>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</si>
  <si>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</si>
  <si>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</si>
  <si>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</si>
  <si>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</si>
  <si>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</si>
  <si>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</si>
  <si>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</si>
  <si>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</si>
  <si>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</si>
  <si>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</si>
  <si>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</si>
  <si>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</si>
  <si>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</si>
  <si>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</si>
  <si>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</si>
  <si>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</si>
  <si>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</si>
  <si>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</si>
  <si>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</si>
  <si>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</si>
  <si>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</si>
  <si>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</si>
  <si>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</si>
  <si>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</si>
  <si>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</si>
  <si>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</si>
  <si>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</si>
  <si>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</si>
  <si>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</si>
  <si>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</si>
  <si>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</si>
  <si>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</si>
  <si>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</si>
  <si>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</si>
  <si>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</si>
  <si>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</si>
  <si>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</si>
  <si>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</si>
  <si>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</si>
  <si>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</si>
  <si>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</si>
  <si>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</si>
  <si>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</si>
  <si>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</si>
  <si>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</si>
  <si>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</si>
  <si>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</si>
  <si>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</si>
  <si>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</si>
  <si>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</si>
  <si>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</si>
  <si>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</si>
  <si>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</si>
  <si>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</si>
  <si>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</si>
  <si>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</si>
  <si>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</si>
  <si>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</si>
  <si>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</si>
  <si>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</si>
  <si>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</si>
  <si>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</si>
  <si>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</si>
  <si>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</si>
  <si>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</si>
  <si>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</si>
  <si>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</si>
  <si>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</si>
  <si>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</si>
  <si>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</si>
  <si>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</si>
  <si>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</si>
  <si>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</si>
  <si>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</si>
  <si>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</si>
  <si>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</si>
  <si>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</si>
  <si>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</si>
  <si>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</si>
  <si>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</si>
  <si>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</si>
  <si>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</si>
  <si>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</si>
  <si>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</si>
  <si>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</si>
  <si>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</si>
  <si>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</si>
  <si>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</si>
  <si>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</si>
  <si>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</si>
  <si>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</si>
  <si>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</si>
  <si>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</si>
  <si>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</si>
  <si>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</si>
  <si>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</si>
  <si>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</si>
  <si>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</si>
  <si>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</si>
  <si>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</si>
  <si>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</si>
  <si>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</si>
  <si>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</si>
  <si>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</si>
  <si>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</si>
  <si>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</si>
  <si>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</si>
  <si>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</si>
  <si>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</si>
  <si>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</si>
  <si>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</si>
  <si>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</si>
  <si>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</si>
  <si>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</si>
  <si>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</si>
  <si>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</si>
  <si>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</si>
  <si>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</si>
  <si>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</si>
  <si>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</si>
  <si>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</si>
  <si>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</si>
  <si>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</si>
  <si>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</si>
  <si>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</si>
  <si>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</si>
  <si>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</si>
  <si>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</si>
  <si>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</si>
  <si>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</si>
  <si>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</si>
  <si>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</si>
  <si>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</si>
  <si>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</si>
  <si>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</si>
  <si>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</si>
  <si>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</si>
  <si>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</si>
  <si>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</si>
  <si>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</si>
  <si>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</si>
  <si>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</si>
  <si>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</si>
  <si>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</si>
  <si>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</si>
  <si>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</si>
  <si>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</si>
  <si>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</si>
  <si>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</si>
  <si>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</si>
  <si>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</si>
  <si>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</si>
  <si>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</si>
  <si>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</si>
  <si>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</si>
  <si>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</si>
  <si>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</si>
  <si>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</si>
  <si>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</si>
  <si>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</si>
  <si>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</si>
  <si>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</si>
  <si>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</si>
  <si>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</si>
  <si>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</si>
  <si>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</si>
  <si>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</si>
  <si>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</si>
  <si>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</si>
  <si>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</si>
  <si>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</si>
  <si>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</si>
  <si>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</si>
  <si>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</si>
  <si>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</si>
  <si>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</si>
  <si>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</si>
  <si>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</si>
  <si>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</si>
  <si>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</si>
  <si>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</si>
  <si>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</si>
  <si>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</si>
  <si>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</si>
  <si>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</si>
  <si>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</si>
  <si>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</si>
  <si>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</si>
  <si>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</si>
  <si>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</si>
  <si>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</si>
  <si>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</si>
  <si>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</si>
  <si>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</si>
  <si>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</si>
  <si>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</si>
  <si>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</si>
  <si>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</si>
  <si>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</si>
  <si>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</si>
  <si>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</si>
  <si>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</si>
  <si>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</si>
  <si>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</si>
  <si>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</si>
  <si>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</si>
  <si>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</si>
  <si>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</si>
  <si>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</si>
  <si>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</si>
  <si>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</si>
  <si>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</si>
  <si>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</si>
  <si>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</si>
  <si>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</si>
  <si>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</si>
  <si>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</si>
  <si>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</si>
  <si>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</si>
  <si>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</si>
  <si>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</si>
  <si>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</si>
  <si>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</si>
  <si>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</si>
  <si>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</si>
  <si>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</si>
  <si>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</si>
  <si>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</si>
  <si>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</si>
  <si>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</si>
  <si>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</si>
  <si>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</si>
  <si>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</si>
  <si>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</si>
  <si>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</si>
  <si>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</si>
  <si>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</si>
  <si>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</si>
  <si>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</si>
  <si>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</si>
  <si>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</si>
  <si>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</si>
  <si>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</si>
  <si>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</si>
  <si>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</si>
  <si>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</si>
  <si>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</si>
  <si>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</si>
  <si>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</si>
  <si>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</si>
  <si>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</si>
  <si>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</si>
  <si>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</si>
  <si>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</si>
  <si>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</si>
  <si>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</si>
  <si>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</si>
  <si>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</si>
  <si>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</si>
  <si>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</si>
  <si>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</si>
  <si>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</si>
  <si>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</si>
  <si>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</si>
  <si>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</si>
  <si>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</si>
  <si>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</si>
  <si>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</si>
  <si>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</si>
  <si>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</si>
  <si>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</si>
  <si>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</si>
  <si>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</si>
  <si>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</si>
  <si>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</si>
  <si>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</si>
  <si>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</si>
  <si>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</si>
  <si>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</si>
  <si>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</si>
  <si>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</si>
  <si>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</si>
  <si>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</si>
  <si>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</si>
  <si>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</si>
  <si>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</si>
  <si>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</si>
  <si>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</si>
  <si>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</si>
  <si>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</si>
  <si>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</si>
  <si>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</si>
  <si>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</si>
  <si>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</si>
  <si>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</si>
  <si>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</si>
  <si>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</si>
  <si>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</si>
  <si>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</si>
  <si>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</si>
  <si>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</si>
  <si>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</si>
  <si>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</si>
  <si>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</si>
  <si>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</si>
  <si>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</si>
  <si>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</si>
  <si>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</si>
  <si>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</si>
  <si>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</si>
  <si>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</si>
  <si>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</si>
  <si>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</si>
  <si>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</si>
  <si>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</si>
  <si>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</si>
  <si>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</si>
  <si>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</si>
  <si>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</si>
  <si>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</si>
  <si>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</si>
  <si>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</si>
  <si>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</si>
  <si>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</si>
  <si>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</si>
  <si>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</si>
  <si>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</si>
  <si>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</si>
  <si>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</si>
  <si>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</si>
  <si>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</si>
  <si>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</si>
  <si>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</si>
  <si>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</si>
  <si>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</si>
  <si>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</si>
  <si>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</si>
  <si>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</si>
  <si>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</si>
  <si>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</si>
  <si>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</si>
  <si>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</si>
  <si>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</si>
  <si>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</si>
  <si>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</si>
  <si>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</si>
  <si>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</si>
  <si>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</si>
  <si>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</si>
  <si>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</si>
  <si>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</si>
  <si>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</si>
  <si>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</si>
  <si>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</si>
  <si>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</si>
  <si>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</si>
  <si>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</si>
  <si>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</si>
  <si>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</si>
  <si>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</si>
  <si>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</si>
  <si>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</si>
  <si>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</si>
  <si>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</si>
  <si>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</si>
  <si>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</si>
  <si>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</si>
  <si>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</si>
  <si>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</si>
  <si>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</si>
  <si>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</si>
  <si>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</si>
  <si>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</si>
  <si>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</si>
  <si>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</si>
  <si>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</si>
  <si>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</si>
  <si>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</si>
  <si>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</si>
  <si>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</si>
  <si>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</si>
  <si>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</si>
  <si>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</si>
  <si>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</si>
  <si>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</si>
  <si>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</si>
  <si>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</si>
  <si>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</si>
  <si>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</si>
  <si>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</si>
  <si>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</si>
  <si>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</si>
  <si>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</si>
  <si>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</si>
  <si>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</si>
  <si>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</si>
  <si>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</si>
  <si>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</si>
  <si>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</si>
  <si>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</si>
  <si>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</si>
  <si>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</si>
  <si>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</si>
  <si>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</si>
  <si>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</si>
  <si>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</si>
  <si>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</si>
  <si>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</si>
  <si>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</si>
  <si>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</si>
  <si>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</si>
  <si>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</si>
  <si>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</si>
  <si>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</si>
  <si>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</si>
  <si>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</si>
  <si>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</si>
  <si>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</si>
  <si>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</si>
  <si>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</si>
  <si>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</si>
  <si>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</si>
  <si>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</si>
  <si>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</si>
  <si>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</si>
  <si>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</si>
  <si>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</si>
  <si>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</si>
  <si>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</si>
  <si>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</si>
  <si>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</si>
  <si>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</si>
  <si>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</si>
  <si>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</si>
  <si>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</si>
  <si>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</si>
  <si>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</si>
  <si>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</si>
  <si>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</si>
  <si>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</si>
  <si>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</si>
  <si>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</si>
  <si>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</si>
  <si>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</si>
  <si>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</si>
  <si>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</si>
  <si>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</si>
  <si>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</si>
  <si>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</si>
  <si>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</si>
  <si>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</si>
  <si>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</si>
  <si>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</si>
  <si>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</si>
  <si>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</si>
  <si>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</si>
  <si>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</si>
  <si>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</si>
  <si>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</si>
  <si>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</si>
  <si>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</si>
  <si>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</si>
  <si>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</si>
  <si>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</si>
  <si>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</si>
  <si>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</si>
  <si>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</si>
  <si>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</si>
  <si>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</si>
  <si>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</si>
  <si>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</si>
  <si>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</si>
  <si>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</si>
  <si>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</si>
  <si>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</si>
  <si>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</si>
  <si>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</si>
  <si>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</si>
  <si>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</si>
  <si>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</si>
  <si>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</si>
  <si>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</si>
  <si>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</si>
  <si>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</si>
  <si>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</si>
  <si>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</si>
  <si>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</si>
  <si>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</si>
  <si>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</si>
  <si>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</si>
  <si>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</si>
  <si>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</si>
  <si>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</si>
  <si>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</si>
  <si>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</si>
  <si>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</si>
  <si>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</si>
  <si>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</si>
  <si>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</si>
  <si>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</si>
  <si>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</si>
  <si>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</si>
  <si>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</si>
  <si>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</si>
  <si>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</si>
  <si>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</si>
  <si>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</si>
  <si>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</si>
  <si>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</si>
  <si>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</si>
  <si>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</si>
  <si>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</si>
  <si>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</si>
  <si>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</si>
  <si>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</si>
  <si>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</si>
  <si>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</si>
  <si>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</si>
  <si>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</si>
  <si>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</si>
  <si>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</si>
  <si>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</si>
  <si>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</si>
  <si>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</si>
  <si>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</si>
  <si>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</si>
  <si>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</si>
  <si>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</si>
  <si>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</si>
  <si>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</si>
  <si>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</si>
  <si>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</si>
  <si>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</si>
  <si>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</si>
  <si>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</si>
  <si>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</si>
  <si>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</si>
  <si>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</si>
  <si>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</si>
  <si>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</si>
  <si>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</si>
  <si>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</si>
  <si>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</si>
  <si>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</si>
  <si>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</si>
  <si>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</si>
  <si>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</si>
  <si>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</si>
  <si>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</si>
  <si>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</si>
  <si>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</si>
  <si>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</si>
  <si>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</si>
  <si>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</si>
  <si>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</si>
  <si>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</si>
  <si>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</si>
  <si>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</si>
  <si>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</si>
  <si>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</si>
  <si>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</si>
  <si>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</si>
  <si>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</si>
  <si>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</si>
  <si>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</si>
  <si>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</si>
  <si>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</si>
  <si>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</si>
  <si>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</si>
  <si>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</si>
  <si>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</si>
  <si>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</si>
  <si>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</si>
  <si>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</si>
  <si>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</si>
  <si>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</si>
  <si>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</si>
  <si>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</si>
  <si>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</si>
  <si>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</si>
  <si>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</si>
  <si>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</si>
  <si>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</si>
  <si>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</si>
  <si>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</si>
  <si>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</si>
  <si>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</si>
  <si>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</si>
  <si>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</si>
  <si>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</si>
  <si>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</si>
  <si>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</si>
  <si>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</si>
  <si>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</si>
  <si>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</si>
  <si>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</si>
  <si>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</si>
  <si>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</si>
  <si>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</si>
  <si>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</si>
  <si>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</si>
  <si>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</si>
  <si>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</si>
  <si>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</si>
  <si>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</si>
  <si>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</si>
  <si>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</si>
  <si>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</si>
  <si>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</si>
  <si>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</si>
  <si>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</si>
  <si>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</si>
  <si>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</si>
  <si>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</si>
  <si>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</si>
  <si>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</si>
  <si>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</si>
  <si>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</si>
  <si>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</si>
  <si>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</si>
  <si>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</si>
  <si>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</si>
  <si>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</si>
  <si>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</si>
  <si>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</si>
  <si>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</si>
  <si>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</si>
  <si>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</si>
  <si>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</si>
  <si>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</si>
  <si>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</si>
  <si>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</si>
  <si>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</si>
  <si>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</si>
  <si>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</si>
  <si>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</si>
  <si>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</si>
  <si>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</si>
  <si>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</si>
  <si>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</si>
  <si>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</si>
  <si>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</si>
  <si>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</si>
  <si>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</si>
  <si>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</si>
  <si>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</si>
  <si>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</si>
  <si>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</si>
  <si>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</si>
  <si>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</si>
  <si>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</si>
  <si>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</si>
  <si>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</si>
  <si>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</si>
  <si>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</si>
  <si>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</si>
  <si>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</si>
  <si>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</si>
  <si>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</si>
  <si>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</si>
  <si>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</si>
  <si>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</si>
  <si>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</si>
  <si>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</si>
  <si>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</si>
  <si>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</si>
  <si>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</si>
  <si>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</si>
  <si>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</si>
  <si>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</si>
  <si>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</si>
  <si>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</si>
  <si>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</si>
  <si>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</si>
  <si>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</si>
  <si>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</si>
  <si>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</si>
  <si>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</si>
  <si>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</si>
  <si>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</si>
  <si>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</si>
  <si>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</si>
  <si>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</si>
  <si>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</si>
  <si>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</si>
  <si>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</si>
  <si>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</si>
  <si>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</si>
  <si>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</si>
  <si>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</si>
  <si>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</si>
  <si>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</si>
  <si>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</si>
  <si>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</si>
  <si>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</si>
  <si>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</si>
  <si>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</si>
  <si>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</si>
  <si>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</si>
  <si>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</si>
  <si>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</si>
  <si>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</si>
  <si>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</si>
  <si>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</si>
  <si>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</si>
  <si>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</si>
  <si>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</si>
  <si>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</si>
  <si>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</si>
  <si>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</si>
  <si>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</si>
  <si>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</si>
  <si>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</si>
  <si>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</si>
  <si>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</si>
  <si>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</si>
  <si>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</si>
  <si>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</si>
  <si>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</si>
  <si>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</si>
  <si>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</si>
  <si>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</si>
  <si>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</si>
  <si>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</si>
  <si>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</si>
  <si>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</si>
  <si>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</si>
  <si>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</si>
  <si>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</si>
  <si>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</si>
  <si>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</si>
  <si>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</si>
  <si>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</si>
  <si>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</si>
  <si>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</si>
  <si>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</si>
  <si>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</si>
  <si>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</si>
  <si>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</si>
  <si>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</si>
  <si>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</si>
  <si>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</si>
  <si>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</si>
  <si>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</si>
  <si>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</si>
  <si>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</si>
  <si>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</si>
  <si>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</si>
  <si>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</si>
  <si>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</si>
  <si>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</si>
  <si>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</si>
  <si>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</si>
  <si>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</si>
  <si>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</si>
  <si>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</si>
  <si>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</si>
  <si>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</si>
  <si>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</si>
  <si>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</si>
  <si>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</si>
  <si>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</si>
  <si>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</si>
  <si>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</si>
  <si>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</si>
  <si>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</si>
  <si>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</si>
  <si>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</si>
  <si>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</si>
  <si>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</si>
  <si>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</si>
  <si>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</si>
  <si>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</si>
  <si>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</si>
  <si>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</si>
  <si>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</si>
  <si>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</si>
  <si>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</si>
  <si>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</si>
  <si>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</si>
  <si>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</si>
  <si>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</si>
  <si>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</si>
  <si>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</si>
  <si>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</si>
  <si>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</si>
  <si>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</si>
  <si>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</si>
  <si>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</si>
  <si>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</si>
  <si>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</si>
  <si>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</si>
  <si>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</si>
  <si>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</si>
  <si>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</si>
  <si>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</si>
  <si>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</si>
  <si>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</si>
  <si>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</si>
  <si>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</si>
  <si>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</si>
  <si>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</si>
  <si>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</si>
  <si>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</si>
  <si>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</si>
  <si>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</si>
  <si>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</si>
  <si>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</si>
  <si>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</si>
  <si>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</si>
  <si>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</si>
  <si>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</si>
  <si>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</si>
  <si>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</si>
  <si>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</si>
  <si>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</si>
  <si>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</si>
  <si>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</si>
  <si>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</si>
  <si>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</si>
  <si>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</si>
  <si>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</si>
  <si>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</si>
  <si>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</si>
  <si>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</si>
  <si>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</si>
  <si>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</si>
  <si>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</si>
  <si>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</si>
  <si>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</si>
  <si>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</si>
  <si>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</si>
  <si>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</si>
  <si>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</si>
  <si>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</si>
  <si>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</si>
  <si>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</si>
  <si>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</si>
  <si>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</si>
  <si>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</si>
  <si>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</si>
  <si>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</si>
  <si>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</si>
  <si>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</si>
  <si>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</si>
  <si>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</si>
  <si>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</si>
  <si>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</si>
  <si>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</si>
  <si>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</si>
  <si>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</si>
  <si>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</si>
  <si>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</si>
  <si>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</si>
  <si>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</si>
  <si>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</si>
  <si>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</si>
  <si>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</si>
  <si>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</si>
  <si>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</si>
  <si>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</si>
  <si>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</si>
  <si>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</si>
  <si>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</si>
  <si>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</si>
  <si>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</si>
  <si>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</si>
  <si>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</si>
  <si>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</si>
  <si>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</si>
  <si>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</si>
  <si>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</si>
  <si>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</si>
  <si>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</si>
  <si>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</si>
  <si>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</si>
  <si>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</si>
  <si>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</si>
  <si>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</si>
  <si>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</si>
  <si>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</si>
  <si>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</si>
  <si>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</si>
  <si>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</si>
  <si>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</si>
  <si>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</si>
  <si>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</si>
  <si>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</si>
  <si>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</si>
  <si>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</si>
  <si>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</si>
  <si>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</si>
  <si>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</si>
  <si>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</si>
  <si>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</si>
  <si>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</si>
  <si>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</si>
  <si>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</si>
  <si>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</si>
  <si>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</si>
  <si>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</si>
  <si>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</si>
  <si>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</si>
  <si>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</si>
  <si>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</si>
  <si>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</si>
  <si>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</si>
  <si>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</si>
  <si>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</si>
  <si>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</si>
  <si>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</si>
  <si>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</si>
  <si>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</si>
  <si>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</si>
  <si>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</si>
  <si>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</si>
  <si>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</si>
  <si>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</si>
  <si>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</si>
  <si>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</si>
  <si>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</si>
  <si>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</si>
  <si>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</si>
  <si>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</si>
  <si>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</si>
  <si>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</si>
  <si>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</si>
  <si>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</si>
  <si>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</si>
  <si>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</si>
  <si>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</si>
  <si>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</si>
  <si>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</si>
  <si>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</si>
  <si>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</si>
  <si>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</si>
  <si>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</si>
  <si>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</si>
  <si>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</si>
  <si>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</si>
  <si>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</si>
  <si>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</si>
  <si>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</si>
  <si>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</si>
  <si>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</si>
  <si>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</si>
  <si>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</si>
  <si>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</si>
  <si>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</si>
  <si>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</si>
  <si>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</si>
  <si>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</si>
  <si>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</si>
  <si>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</si>
  <si>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</si>
  <si>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</si>
  <si>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</si>
  <si>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</si>
  <si>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</si>
  <si>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</si>
  <si>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</si>
  <si>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</si>
  <si>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</si>
  <si>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</si>
  <si>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</si>
  <si>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</si>
  <si>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</si>
  <si>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</si>
  <si>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</si>
  <si>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</si>
  <si>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</si>
  <si>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</si>
  <si>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</si>
  <si>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</si>
  <si>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</si>
  <si>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</si>
  <si>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</si>
  <si>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</si>
  <si>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</si>
  <si>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</si>
  <si>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</si>
  <si>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</si>
  <si>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</si>
  <si>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</si>
  <si>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</si>
  <si>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</si>
  <si>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</si>
  <si>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</si>
  <si>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</si>
  <si>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</si>
  <si>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</si>
  <si>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</si>
  <si>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</si>
  <si>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</si>
  <si>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</si>
  <si>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</si>
  <si>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</si>
  <si>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</si>
  <si>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</si>
  <si>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</si>
  <si>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</si>
  <si>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</si>
  <si>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</si>
  <si>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</si>
  <si>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</si>
  <si>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</si>
  <si>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</si>
  <si>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</si>
  <si>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</si>
  <si>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</si>
  <si>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</si>
  <si>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</si>
  <si>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</si>
  <si>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</si>
  <si>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</si>
  <si>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</si>
  <si>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</si>
  <si>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</si>
  <si>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</si>
  <si>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</si>
  <si>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</si>
  <si>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</si>
  <si>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</si>
  <si>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</si>
  <si>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</si>
  <si>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</si>
  <si>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</si>
  <si>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</si>
  <si>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</si>
  <si>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</si>
  <si>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</si>
  <si>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</si>
  <si>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</si>
  <si>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</si>
  <si>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</si>
  <si>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</si>
  <si>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</si>
  <si>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</si>
  <si>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</si>
  <si>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</si>
  <si>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</si>
  <si>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</si>
  <si>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</si>
  <si>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</si>
  <si>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</si>
  <si>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</si>
  <si>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</si>
  <si>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</si>
  <si>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</si>
  <si>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</si>
  <si>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</si>
  <si>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</si>
  <si>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</si>
  <si>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</si>
  <si>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</si>
  <si>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</si>
  <si>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</si>
  <si>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</si>
  <si>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</si>
  <si>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</si>
  <si>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</si>
  <si>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</si>
  <si>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</si>
  <si>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</si>
  <si>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</si>
  <si>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</si>
  <si>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</si>
  <si>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</si>
  <si>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</si>
  <si>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</si>
  <si>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</si>
  <si>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</si>
  <si>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</si>
  <si>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</si>
  <si>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</si>
  <si>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</si>
  <si>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</si>
  <si>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</si>
  <si>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</si>
  <si>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</si>
  <si>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</si>
  <si>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</si>
  <si>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</si>
  <si>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</si>
  <si>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</si>
  <si>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</si>
  <si>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</si>
  <si>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</si>
  <si>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</si>
  <si>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</si>
  <si>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</si>
  <si>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</si>
  <si>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</si>
  <si>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</si>
  <si>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</si>
  <si>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</si>
  <si>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</si>
  <si>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</si>
  <si>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</si>
  <si>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</si>
  <si>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</si>
  <si>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</si>
  <si>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</si>
  <si>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</si>
  <si>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</si>
  <si>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</si>
  <si>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</si>
  <si>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</si>
  <si>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</si>
  <si>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</si>
  <si>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</si>
  <si>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</si>
  <si>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</si>
  <si>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</si>
  <si>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</si>
  <si>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</si>
  <si>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</si>
  <si>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</si>
  <si>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</si>
  <si>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</si>
  <si>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</si>
  <si>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</si>
  <si>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</si>
  <si>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</si>
  <si>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</si>
  <si>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</si>
  <si>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</si>
  <si>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</si>
  <si>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</si>
  <si>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</si>
  <si>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</si>
  <si>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</si>
  <si>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</si>
  <si>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</si>
  <si>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</si>
  <si>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</si>
  <si>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</si>
  <si>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</si>
  <si>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</si>
  <si>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</si>
  <si>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</si>
  <si>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</si>
  <si>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</si>
  <si>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</si>
  <si>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</si>
  <si>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</si>
  <si>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</si>
  <si>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</si>
  <si>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</si>
  <si>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</si>
  <si>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</si>
  <si>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</si>
  <si>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</si>
  <si>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</si>
  <si>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</si>
  <si>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</si>
  <si>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</si>
  <si>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</si>
  <si>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</si>
  <si>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</si>
  <si>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</si>
  <si>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</si>
  <si>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</si>
  <si>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</si>
  <si>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</si>
  <si>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</si>
  <si>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</si>
  <si>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</si>
  <si>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</si>
  <si>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</si>
  <si>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</si>
  <si>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</si>
  <si>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</si>
  <si>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</si>
  <si>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</si>
  <si>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</si>
  <si>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</si>
  <si>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</si>
  <si>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</si>
  <si>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</si>
  <si>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</si>
  <si>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</si>
  <si>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</si>
  <si>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</si>
  <si>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</si>
  <si>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</si>
  <si>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</si>
  <si>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</si>
  <si>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</si>
  <si>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</si>
  <si>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</si>
  <si>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</si>
  <si>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</si>
  <si>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</si>
  <si>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</si>
  <si>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</si>
  <si>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</si>
  <si>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</si>
  <si>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</si>
  <si>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</si>
  <si>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</si>
  <si>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</si>
  <si>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</si>
  <si>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</si>
  <si>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</si>
  <si>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</si>
  <si>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</si>
  <si>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</si>
  <si>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</si>
  <si>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</si>
  <si>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</si>
  <si>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</si>
  <si>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</si>
  <si>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</si>
  <si>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</si>
  <si>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</si>
  <si>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</si>
  <si>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</si>
  <si>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</si>
  <si>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</si>
  <si>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</si>
  <si>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</si>
  <si>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</si>
  <si>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</si>
  <si>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</si>
  <si>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</si>
  <si>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</si>
  <si>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</si>
  <si>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</si>
  <si>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</si>
  <si>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</si>
  <si>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</si>
  <si>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</si>
  <si>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</si>
  <si>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</si>
  <si>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</si>
  <si>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</si>
  <si>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</si>
  <si>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</si>
  <si>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</si>
  <si>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</si>
  <si>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</si>
  <si>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</si>
  <si>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</si>
  <si>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</si>
  <si>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</si>
  <si>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</si>
  <si>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</si>
  <si>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</si>
  <si>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</si>
  <si>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</si>
  <si>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</si>
  <si>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</si>
  <si>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</si>
  <si>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</si>
  <si>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</si>
  <si>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</si>
  <si>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</si>
  <si>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</si>
  <si>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</si>
  <si>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</si>
  <si>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</si>
  <si>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</si>
  <si>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</si>
  <si>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</si>
  <si>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</si>
  <si>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</si>
  <si>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</si>
  <si>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</si>
  <si>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</si>
  <si>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</si>
  <si>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</si>
  <si>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</si>
  <si>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</si>
  <si>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</si>
  <si>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</si>
  <si>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</si>
  <si>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</si>
  <si>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</si>
  <si>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</si>
  <si>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</si>
  <si>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</si>
  <si>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</si>
  <si>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</si>
  <si>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</si>
  <si>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</si>
  <si>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</si>
  <si>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</si>
  <si>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</si>
  <si>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</si>
  <si>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</si>
  <si>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</si>
  <si>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</si>
  <si>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</si>
  <si>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</si>
  <si>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</si>
  <si>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</si>
  <si>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</si>
  <si>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</si>
  <si>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</si>
  <si>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</si>
  <si>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</si>
  <si>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</si>
  <si>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</si>
  <si>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</si>
  <si>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</si>
  <si>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</si>
  <si>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</si>
  <si>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</si>
  <si>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</si>
  <si>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</si>
  <si>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</si>
  <si>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</si>
  <si>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</si>
  <si>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</si>
  <si>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</si>
  <si>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</si>
  <si>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</si>
  <si>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</si>
  <si>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</si>
  <si>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</si>
  <si>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</si>
  <si>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</si>
  <si>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</si>
  <si>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</si>
  <si>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</si>
  <si>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</si>
  <si>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</si>
  <si>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</si>
  <si>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</si>
  <si>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</si>
  <si>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</si>
  <si>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</si>
  <si>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</si>
  <si>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</si>
  <si>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</si>
  <si>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</si>
  <si>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</si>
  <si>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</si>
  <si>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</si>
  <si>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</si>
  <si>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</si>
  <si>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</si>
  <si>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</si>
  <si>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</si>
  <si>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</si>
  <si>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</si>
  <si>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</si>
  <si>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</si>
  <si>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</si>
  <si>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</si>
  <si>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</si>
  <si>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</si>
  <si>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</si>
  <si>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</si>
  <si>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</si>
  <si>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</si>
  <si>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</si>
  <si>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</si>
  <si>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</si>
  <si>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</si>
  <si>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</si>
  <si>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</si>
  <si>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</si>
  <si>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</si>
  <si>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</si>
  <si>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</si>
  <si>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</si>
  <si>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</si>
  <si>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</si>
  <si>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</si>
  <si>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</si>
  <si>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</si>
  <si>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</si>
  <si>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</si>
  <si>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</si>
  <si>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</si>
  <si>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</si>
  <si>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</si>
  <si>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</si>
  <si>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</si>
  <si>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</si>
  <si>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</si>
  <si>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</si>
  <si>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</si>
  <si>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</si>
  <si>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</si>
  <si>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</si>
  <si>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</si>
  <si>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</si>
  <si>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</si>
  <si>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</si>
  <si>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</si>
  <si>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</si>
  <si>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</si>
  <si>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</si>
  <si>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</si>
  <si>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</si>
  <si>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</si>
  <si>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</si>
  <si>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</si>
  <si>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</si>
  <si>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</si>
  <si>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</si>
  <si>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</si>
  <si>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</si>
  <si>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</si>
  <si>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</si>
  <si>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</si>
  <si>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</si>
  <si>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</si>
  <si>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</si>
  <si>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</si>
  <si>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</si>
  <si>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</si>
  <si>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</si>
  <si>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</si>
  <si>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</si>
  <si>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</si>
  <si>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</si>
  <si>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</si>
  <si>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</si>
  <si>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</si>
  <si>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</si>
  <si>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</si>
  <si>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</si>
  <si>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</si>
  <si>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</si>
  <si>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</si>
  <si>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</si>
  <si>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</si>
  <si>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</si>
  <si>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</si>
  <si>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</si>
  <si>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</si>
  <si>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</si>
  <si>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</si>
  <si>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</si>
  <si>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</si>
  <si>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</si>
  <si>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</si>
  <si>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</si>
  <si>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</si>
  <si>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</si>
  <si>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</si>
  <si>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</si>
  <si>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</si>
  <si>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</si>
  <si>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</si>
  <si>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</si>
  <si>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</si>
  <si>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</si>
  <si>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</si>
  <si>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</si>
  <si>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</si>
  <si>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</si>
  <si>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</si>
  <si>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</si>
  <si>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</si>
  <si>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</si>
  <si>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</si>
  <si>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</si>
  <si>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</si>
  <si>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</si>
  <si>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</si>
  <si>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</si>
  <si>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</si>
  <si>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</si>
  <si>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</si>
  <si>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</si>
  <si>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</si>
  <si>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</si>
  <si>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</si>
  <si>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</si>
  <si>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</si>
  <si>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</si>
  <si>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</si>
  <si>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</si>
  <si>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</si>
  <si>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</si>
  <si>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</si>
  <si>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</si>
  <si>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</si>
  <si>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</si>
  <si>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</si>
  <si>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</si>
  <si>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</si>
  <si>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</si>
  <si>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</si>
  <si>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</si>
  <si>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</si>
  <si>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</si>
  <si>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</si>
  <si>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</si>
  <si>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</si>
  <si>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</si>
  <si>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</si>
  <si>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</si>
  <si>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</si>
  <si>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</si>
  <si>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</si>
  <si>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</si>
  <si>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</si>
  <si>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</si>
  <si>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</si>
  <si>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</si>
  <si>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</si>
  <si>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</si>
  <si>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</si>
  <si>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</si>
  <si>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</si>
  <si>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</si>
  <si>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</si>
  <si>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</si>
  <si>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</si>
  <si>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</si>
  <si>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</si>
  <si>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</si>
  <si>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</si>
  <si>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</si>
  <si>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</si>
  <si>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</si>
  <si>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</si>
  <si>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</si>
  <si>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</si>
  <si>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</si>
  <si>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</si>
  <si>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</si>
  <si>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</si>
  <si>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</si>
  <si>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</si>
  <si>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</si>
  <si>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</si>
  <si>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</si>
  <si>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</si>
  <si>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</si>
  <si>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</si>
  <si>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</si>
  <si>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</si>
  <si>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</si>
  <si>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</si>
  <si>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</si>
  <si>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</si>
  <si>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</si>
  <si>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</si>
  <si>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</si>
  <si>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</si>
  <si>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</si>
  <si>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</si>
  <si>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</si>
  <si>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</si>
  <si>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</si>
  <si>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</si>
  <si>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</si>
  <si>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</si>
  <si>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</si>
  <si>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</si>
  <si>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</si>
  <si>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</si>
  <si>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</si>
  <si>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</si>
  <si>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</si>
  <si>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</si>
  <si>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</si>
  <si>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</si>
  <si>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</si>
  <si>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</si>
  <si>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</si>
  <si>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</si>
  <si>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</si>
  <si>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</si>
  <si>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</si>
  <si>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</si>
  <si>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</si>
  <si>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</si>
  <si>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</si>
  <si>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</si>
  <si>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</si>
  <si>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</si>
  <si>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</si>
  <si>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</si>
  <si>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</si>
  <si>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</si>
  <si>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</si>
  <si>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</si>
  <si>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</si>
  <si>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</si>
  <si>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</si>
  <si>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</si>
  <si>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</si>
  <si>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</si>
  <si>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</si>
  <si>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</si>
  <si>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</si>
  <si>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</si>
  <si>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</si>
  <si>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</si>
  <si>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</si>
  <si>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</si>
  <si>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</si>
  <si>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</si>
  <si>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</si>
  <si>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</si>
  <si>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</si>
  <si>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</si>
  <si>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</si>
  <si>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</si>
  <si>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</si>
  <si>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</si>
  <si>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</si>
  <si>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</si>
  <si>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</si>
  <si>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</si>
  <si>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</si>
  <si>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</si>
  <si>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</si>
  <si>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</si>
  <si>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</si>
  <si>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</si>
  <si>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</si>
  <si>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</si>
  <si>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</si>
  <si>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</si>
  <si>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</si>
  <si>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</si>
  <si>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</si>
  <si>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</si>
  <si>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</si>
  <si>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</si>
  <si>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</si>
  <si>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</si>
  <si>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</si>
  <si>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</si>
  <si>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</si>
  <si>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</si>
  <si>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</si>
  <si>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</si>
  <si>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</si>
  <si>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</si>
  <si>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</si>
  <si>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</si>
  <si>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</si>
  <si>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</si>
  <si>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</si>
  <si>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</si>
  <si>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</si>
  <si>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</si>
  <si>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</si>
  <si>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</si>
  <si>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</si>
  <si>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</si>
  <si>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</si>
  <si>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</si>
  <si>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</si>
  <si>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</si>
  <si>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</si>
  <si>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</si>
  <si>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</si>
  <si>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</si>
  <si>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</si>
  <si>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</si>
  <si>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</si>
  <si>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</si>
  <si>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</si>
  <si>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</si>
  <si>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</si>
  <si>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</si>
  <si>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</si>
  <si>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</si>
  <si>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</si>
  <si>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</si>
  <si>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</si>
  <si>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</si>
  <si>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</si>
  <si>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</si>
  <si>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</si>
  <si>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</si>
  <si>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</si>
  <si>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</si>
  <si>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</si>
  <si>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</si>
  <si>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</si>
  <si>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</si>
  <si>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</si>
  <si>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</si>
  <si>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</si>
  <si>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</si>
  <si>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</si>
  <si>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</si>
  <si>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</si>
  <si>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</si>
  <si>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</si>
  <si>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</si>
  <si>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</si>
  <si>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</si>
  <si>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</si>
  <si>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</si>
  <si>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</si>
  <si>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</si>
  <si>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</si>
  <si>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</si>
  <si>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</si>
  <si>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</si>
  <si>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</si>
  <si>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</si>
  <si>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</si>
  <si>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</si>
  <si>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</si>
  <si>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</si>
  <si>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</si>
  <si>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</si>
  <si>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</si>
  <si>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</si>
  <si>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</si>
  <si>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</si>
  <si>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</si>
  <si>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</si>
  <si>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</si>
  <si>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</si>
  <si>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</si>
  <si>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</si>
  <si>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</si>
  <si>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</si>
  <si>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</si>
  <si>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</si>
  <si>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</si>
  <si>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</si>
  <si>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</si>
  <si>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</si>
  <si>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</si>
  <si>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</si>
  <si>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</si>
  <si>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</si>
  <si>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</si>
  <si>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</si>
  <si>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</si>
  <si>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</si>
  <si>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</si>
  <si>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</si>
  <si>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</si>
  <si>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</si>
  <si>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</si>
  <si>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</si>
  <si>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</si>
  <si>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</si>
  <si>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</si>
  <si>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</si>
  <si>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</si>
  <si>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</si>
  <si>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</si>
  <si>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</si>
  <si>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</si>
  <si>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</si>
  <si>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</si>
  <si>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</si>
  <si>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</si>
  <si>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</si>
  <si>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</si>
  <si>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</si>
  <si>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</si>
  <si>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</si>
  <si>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</si>
  <si>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</si>
  <si>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</si>
  <si>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</si>
  <si>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</si>
  <si>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</si>
  <si>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</si>
  <si>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</si>
  <si>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</si>
  <si>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</si>
  <si>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</si>
  <si>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</si>
  <si>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</si>
  <si>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</si>
  <si>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</si>
  <si>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</si>
  <si>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</si>
  <si>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</si>
  <si>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</si>
  <si>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</si>
  <si>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</si>
  <si>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</si>
  <si>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</si>
  <si>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</si>
  <si>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</si>
  <si>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</si>
  <si>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</si>
  <si>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</si>
  <si>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</si>
  <si>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</si>
  <si>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</si>
  <si>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</si>
  <si>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</si>
  <si>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</si>
  <si>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</si>
  <si>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</si>
  <si>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</si>
  <si>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</si>
  <si>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</si>
  <si>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</si>
  <si>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</si>
  <si>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</si>
  <si>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</si>
  <si>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</si>
  <si>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</si>
  <si>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</si>
  <si>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</si>
  <si>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</si>
  <si>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</si>
  <si>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</si>
  <si>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</si>
  <si>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</si>
  <si>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</si>
  <si>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</si>
  <si>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</si>
  <si>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</si>
  <si>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</si>
  <si>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</si>
  <si>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</si>
  <si>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</si>
  <si>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</si>
  <si>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</si>
  <si>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</si>
  <si>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</si>
  <si>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</si>
  <si>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</si>
  <si>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</si>
  <si>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</si>
  <si>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</si>
  <si>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</si>
  <si>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</si>
  <si>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</si>
  <si>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</si>
  <si>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</si>
  <si>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</si>
  <si>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</si>
  <si>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</si>
  <si>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</si>
  <si>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</si>
  <si>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</si>
  <si>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</si>
  <si>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</si>
  <si>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</si>
  <si>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</si>
  <si>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</si>
  <si>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</si>
  <si>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</si>
  <si>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</si>
  <si>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</si>
  <si>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</si>
  <si>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</si>
  <si>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</si>
  <si>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</si>
  <si>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</si>
  <si>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</si>
  <si>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</si>
  <si>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</si>
  <si>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</si>
  <si>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</si>
  <si>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</si>
  <si>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</si>
  <si>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</si>
  <si>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</si>
  <si>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</si>
  <si>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</si>
  <si>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</si>
  <si>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</si>
  <si>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</si>
  <si>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</si>
  <si>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</si>
  <si>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</si>
  <si>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</si>
  <si>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</si>
  <si>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</si>
  <si>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</si>
  <si>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</si>
  <si>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</si>
  <si>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</si>
  <si>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</si>
  <si>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</si>
  <si>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</si>
  <si>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</si>
  <si>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</si>
  <si>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</si>
  <si>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</si>
  <si>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</si>
  <si>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</si>
  <si>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</si>
  <si>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</si>
  <si>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</si>
  <si>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</si>
  <si>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</si>
  <si>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</si>
  <si>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</si>
  <si>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</si>
  <si>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</si>
  <si>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</si>
  <si>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</si>
  <si>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</si>
  <si>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</si>
  <si>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</si>
  <si>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</si>
  <si>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</si>
  <si>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</si>
  <si>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</si>
  <si>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</si>
  <si>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</si>
  <si>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</si>
  <si>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</si>
  <si>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</si>
  <si>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</si>
  <si>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</si>
  <si>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</si>
  <si>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</si>
  <si>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</si>
  <si>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</si>
  <si>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</si>
  <si>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</si>
  <si>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</si>
  <si>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</si>
  <si>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</si>
  <si>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</si>
  <si>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</si>
  <si>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</si>
  <si>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</si>
  <si>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</si>
  <si>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</si>
  <si>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</si>
  <si>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</si>
  <si>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</si>
  <si>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</si>
  <si>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</si>
  <si>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</si>
  <si>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</si>
  <si>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</si>
  <si>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</si>
  <si>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</si>
  <si>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</si>
  <si>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</si>
  <si>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</si>
  <si>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</si>
  <si>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</si>
  <si>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</si>
  <si>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</si>
  <si>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</si>
  <si>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</si>
  <si>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</si>
  <si>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</si>
  <si>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</si>
  <si>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</si>
  <si>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</si>
  <si>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</si>
  <si>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</si>
  <si>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</si>
  <si>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</si>
  <si>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</si>
  <si>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</si>
  <si>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</si>
  <si>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</si>
  <si>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</si>
  <si>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</si>
  <si>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</si>
  <si>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</si>
  <si>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</si>
  <si>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</si>
  <si>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</si>
  <si>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</si>
  <si>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</si>
  <si>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</si>
  <si>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</si>
  <si>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</si>
  <si>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</si>
  <si>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</si>
  <si>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</si>
  <si>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</si>
  <si>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</si>
  <si>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</si>
  <si>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</si>
  <si>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</si>
  <si>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</si>
  <si>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</si>
  <si>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</si>
  <si>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</si>
  <si>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</si>
  <si>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</si>
  <si>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</si>
  <si>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</si>
  <si>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</si>
  <si>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</si>
  <si>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</si>
  <si>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</si>
  <si>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</si>
  <si>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</si>
  <si>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</si>
  <si>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</si>
  <si>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</si>
  <si>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</si>
  <si>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</si>
  <si>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</si>
  <si>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</si>
  <si>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</si>
  <si>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</si>
  <si>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</si>
  <si>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</si>
  <si>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</si>
  <si>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</si>
  <si>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</si>
  <si>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</si>
  <si>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</si>
  <si>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</si>
  <si>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</si>
  <si>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</si>
  <si>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</si>
  <si>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</si>
  <si>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</si>
  <si>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</si>
  <si>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</si>
  <si>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</si>
  <si>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</si>
  <si>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</si>
  <si>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</si>
  <si>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</si>
  <si>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</si>
  <si>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</si>
  <si>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</si>
  <si>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</si>
  <si>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</si>
  <si>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</si>
  <si>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</si>
  <si>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</si>
  <si>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</si>
  <si>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</si>
  <si>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</si>
  <si>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</si>
  <si>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</si>
  <si>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</si>
  <si>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</si>
  <si>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</si>
  <si>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</si>
  <si>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</si>
  <si>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</si>
  <si>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</si>
  <si>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</si>
  <si>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</si>
  <si>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</si>
  <si>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</si>
  <si>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</si>
  <si>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</si>
  <si>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</si>
  <si>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</si>
  <si>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</si>
  <si>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</si>
  <si>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</si>
  <si>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</si>
  <si>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</si>
  <si>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</si>
  <si>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</si>
  <si>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</si>
  <si>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</si>
  <si>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</si>
  <si>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</si>
  <si>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</si>
  <si>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</si>
  <si>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</si>
  <si>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</si>
  <si>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</si>
  <si>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</si>
  <si>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</si>
  <si>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</si>
  <si>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</si>
  <si>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</si>
  <si>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</si>
  <si>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</si>
  <si>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</si>
  <si>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</si>
  <si>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</si>
  <si>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</si>
  <si>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</si>
  <si>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</si>
  <si>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</si>
  <si>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</si>
  <si>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</si>
  <si>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</si>
  <si>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</si>
  <si>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</si>
  <si>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</si>
  <si>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</si>
  <si>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</si>
  <si>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</si>
  <si>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</si>
  <si>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</si>
  <si>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</si>
  <si>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</si>
  <si>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</si>
  <si>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</si>
  <si>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</si>
  <si>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</si>
  <si>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</si>
  <si>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</si>
  <si>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</si>
  <si>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</si>
  <si>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</si>
  <si>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</si>
  <si>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</si>
  <si>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</si>
  <si>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</si>
  <si>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</si>
  <si>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</si>
  <si>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</si>
  <si>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</si>
  <si>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</si>
  <si>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</si>
  <si>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</si>
  <si>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</si>
  <si>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</si>
  <si>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</si>
  <si>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</si>
  <si>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</si>
  <si>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</si>
  <si>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</si>
  <si>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</si>
  <si>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</si>
  <si>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</si>
  <si>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</si>
  <si>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</si>
  <si>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</si>
  <si>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</si>
  <si>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</si>
  <si>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</si>
  <si>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</si>
  <si>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</si>
  <si>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</si>
  <si>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</si>
  <si>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</si>
  <si>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</si>
  <si>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</si>
  <si>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</si>
  <si>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</si>
  <si>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</si>
  <si>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</si>
  <si>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</si>
  <si>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</si>
  <si>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</si>
  <si>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</si>
  <si>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</si>
  <si>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</si>
  <si>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</si>
  <si>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</si>
  <si>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</si>
  <si>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</si>
  <si>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</si>
  <si>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</si>
  <si>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</si>
  <si>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</si>
  <si>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</si>
  <si>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</si>
  <si>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</si>
  <si>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</si>
  <si>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</si>
  <si>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</si>
  <si>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</si>
  <si>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</si>
  <si>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</si>
  <si>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</si>
  <si>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</si>
  <si>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</si>
  <si>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</si>
  <si>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</si>
  <si>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</si>
  <si>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</si>
  <si>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</si>
  <si>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</si>
  <si>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</si>
  <si>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</si>
  <si>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</si>
  <si>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</si>
  <si>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</si>
  <si>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</si>
  <si>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</si>
  <si>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</si>
  <si>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</si>
  <si>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</si>
  <si>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</si>
  <si>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</si>
  <si>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</si>
  <si>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</si>
  <si>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</si>
  <si>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</si>
  <si>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</si>
  <si>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</si>
  <si>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</si>
  <si>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</si>
  <si>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</si>
  <si>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</si>
  <si>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</si>
  <si>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</si>
  <si>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</si>
  <si>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</si>
  <si>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</si>
  <si>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</si>
  <si>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</si>
  <si>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</si>
  <si>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</si>
  <si>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</si>
  <si>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</si>
  <si>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</si>
  <si>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</si>
  <si>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</si>
  <si>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</si>
  <si>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</si>
  <si>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</si>
  <si>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</si>
  <si>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</si>
  <si>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</si>
  <si>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</si>
  <si>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</si>
  <si>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</si>
  <si>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</si>
  <si>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</si>
  <si>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</si>
  <si>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</si>
  <si>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</si>
  <si>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</si>
  <si>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</si>
  <si>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</si>
  <si>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</si>
  <si>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</si>
  <si>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</si>
  <si>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</si>
  <si>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</si>
  <si>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</si>
  <si>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</si>
  <si>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</si>
  <si>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</si>
  <si>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</si>
  <si>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</si>
  <si>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</si>
  <si>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</si>
  <si>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</si>
  <si>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</si>
  <si>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</si>
  <si>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</si>
  <si>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</si>
  <si>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</si>
  <si>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</si>
  <si>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</si>
  <si>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</si>
  <si>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</si>
  <si>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</si>
  <si>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</si>
  <si>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</si>
  <si>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</si>
  <si>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</si>
  <si>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</si>
  <si>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</si>
  <si>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</si>
  <si>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</si>
  <si>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</si>
  <si>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</si>
  <si>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</si>
  <si>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</si>
  <si>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</si>
  <si>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</si>
  <si>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</si>
  <si>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</si>
  <si>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</si>
  <si>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</si>
  <si>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</si>
  <si>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</si>
  <si>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</si>
  <si>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</si>
  <si>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</si>
  <si>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</si>
  <si>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</si>
  <si>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</si>
  <si>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</si>
  <si>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</si>
  <si>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</si>
  <si>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</si>
  <si>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</si>
  <si>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</si>
  <si>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</si>
  <si>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</si>
  <si>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</si>
  <si>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</si>
  <si>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</si>
  <si>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</si>
  <si>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</si>
  <si>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</si>
  <si>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</si>
  <si>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</si>
  <si>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</si>
  <si>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</si>
  <si>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</si>
  <si>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</si>
  <si>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</si>
  <si>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</si>
  <si>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</si>
  <si>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</si>
  <si>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</si>
  <si>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</si>
  <si>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</si>
  <si>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</si>
  <si>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</si>
  <si>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</si>
  <si>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</si>
  <si>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</si>
  <si>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</si>
  <si>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</si>
  <si>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</si>
  <si>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</si>
  <si>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</si>
  <si>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</si>
  <si>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</si>
  <si>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</si>
  <si>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</si>
  <si>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</si>
  <si>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</si>
  <si>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</si>
  <si>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</si>
  <si>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</si>
  <si>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</si>
  <si>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</si>
  <si>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</si>
  <si>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</si>
  <si>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</si>
  <si>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</si>
  <si>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</si>
  <si>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</si>
  <si>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</si>
  <si>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</si>
  <si>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</si>
  <si>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</si>
  <si>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</si>
  <si>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</si>
  <si>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</si>
  <si>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</si>
  <si>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</si>
  <si>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</si>
  <si>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</si>
  <si>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</si>
  <si>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</si>
  <si>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</si>
  <si>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</si>
  <si>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</si>
  <si>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</si>
  <si>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</si>
  <si>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</si>
  <si>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</si>
  <si>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</si>
  <si>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</si>
  <si>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</si>
  <si>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</si>
  <si>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</si>
  <si>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</si>
  <si>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</si>
  <si>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</si>
  <si>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</si>
  <si>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</si>
  <si>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</si>
  <si>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</si>
  <si>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</si>
  <si>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</si>
  <si>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</si>
  <si>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</si>
  <si>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</si>
  <si>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</si>
  <si>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</si>
  <si>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</si>
  <si>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</si>
  <si>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</si>
  <si>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</si>
  <si>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</si>
  <si>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</si>
  <si>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</si>
  <si>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</si>
  <si>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</si>
  <si>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</si>
  <si>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</si>
  <si>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</si>
  <si>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</si>
  <si>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</si>
  <si>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</si>
  <si>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</si>
  <si>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</si>
  <si>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</si>
  <si>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</si>
  <si>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</si>
  <si>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</si>
  <si>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</si>
  <si>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</si>
  <si>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</si>
  <si>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</si>
  <si>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</si>
  <si>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</si>
  <si>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</si>
  <si>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</si>
  <si>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</si>
  <si>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</si>
  <si>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</si>
  <si>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</si>
  <si>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</si>
  <si>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</si>
  <si>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</si>
  <si>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</si>
  <si>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</si>
  <si>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</si>
  <si>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</si>
  <si>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</si>
  <si>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</si>
  <si>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</si>
  <si>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</si>
  <si>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</si>
  <si>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</si>
  <si>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</si>
  <si>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</si>
  <si>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</si>
  <si>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</si>
  <si>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</si>
  <si>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</si>
  <si>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</si>
  <si>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</si>
  <si>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</si>
  <si>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</si>
  <si>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</si>
  <si>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</si>
  <si>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</si>
  <si>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</si>
  <si>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</si>
  <si>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</si>
  <si>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</si>
  <si>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</si>
  <si>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</si>
  <si>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</si>
  <si>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</si>
  <si>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</si>
  <si>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</si>
  <si>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</si>
  <si>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</si>
  <si>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</si>
  <si>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</si>
  <si>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</si>
  <si>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</si>
  <si>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</si>
  <si>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</si>
  <si>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</si>
  <si>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</si>
  <si>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</si>
  <si>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</si>
  <si>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</si>
  <si>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</si>
  <si>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</si>
  <si>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</si>
  <si>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</si>
  <si>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</si>
  <si>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</si>
  <si>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</si>
  <si>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</si>
  <si>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</si>
  <si>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</si>
  <si>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</si>
  <si>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</si>
  <si>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</si>
  <si>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</si>
  <si>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</si>
  <si>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</si>
  <si>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</si>
  <si>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</si>
  <si>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</si>
  <si>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</si>
  <si>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</si>
  <si>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</si>
  <si>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</si>
  <si>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</si>
  <si>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</si>
  <si>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</si>
  <si>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</si>
  <si>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</si>
  <si>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</si>
  <si>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</si>
  <si>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</si>
  <si>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</si>
  <si>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</si>
  <si>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</si>
  <si>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</si>
  <si>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</si>
  <si>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</si>
  <si>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</si>
  <si>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</si>
  <si>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</si>
  <si>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</si>
  <si>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</si>
  <si>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</si>
  <si>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</si>
  <si>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</si>
  <si>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</si>
  <si>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</si>
  <si>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</si>
  <si>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</si>
  <si>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</si>
  <si>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</si>
  <si>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</si>
  <si>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</si>
  <si>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</si>
  <si>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</si>
  <si>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</si>
  <si>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</si>
  <si>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</si>
  <si>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</si>
  <si>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</si>
  <si>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</si>
  <si>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</si>
  <si>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</si>
  <si>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</si>
  <si>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</si>
  <si>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</si>
  <si>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</si>
  <si>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</si>
  <si>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</si>
  <si>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</si>
  <si>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</si>
  <si>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</si>
  <si>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</si>
  <si>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</si>
  <si>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</si>
  <si>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</si>
  <si>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</si>
  <si>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</si>
  <si>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</si>
  <si>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</si>
  <si>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</si>
  <si>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</si>
  <si>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</si>
  <si>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</si>
  <si>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</si>
  <si>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</si>
  <si>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</si>
  <si>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</si>
  <si>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</si>
  <si>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</si>
  <si>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</si>
  <si>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</si>
  <si>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</si>
  <si>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</si>
  <si>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</si>
  <si>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</si>
  <si>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</si>
  <si>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</si>
  <si>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</si>
  <si>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</si>
  <si>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</si>
  <si>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</si>
  <si>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</si>
  <si>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</si>
  <si>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</si>
  <si>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</si>
  <si>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</si>
  <si>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</si>
  <si>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</si>
  <si>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</si>
  <si>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</si>
  <si>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</si>
  <si>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</si>
  <si>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</si>
  <si>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</si>
  <si>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</si>
  <si>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</si>
  <si>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</si>
  <si>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</si>
  <si>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</si>
  <si>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</si>
  <si>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</si>
  <si>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</si>
  <si>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</si>
  <si>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</si>
  <si>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</si>
  <si>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</si>
  <si>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</si>
  <si>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</si>
  <si>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</si>
  <si>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</si>
  <si>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</si>
  <si>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</si>
  <si>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</si>
  <si>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</si>
  <si>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</si>
  <si>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</si>
  <si>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</si>
  <si>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</si>
  <si>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</si>
  <si>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</si>
  <si>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</si>
  <si>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</si>
  <si>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</si>
  <si>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</si>
  <si>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</si>
  <si>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</si>
  <si>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</si>
  <si>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</si>
  <si>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</si>
  <si>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</si>
  <si>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</si>
  <si>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</si>
  <si>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</si>
  <si>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</si>
  <si>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</si>
  <si>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</si>
  <si>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</si>
  <si>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</si>
  <si>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</si>
  <si>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</si>
  <si>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</si>
  <si>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</si>
  <si>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</si>
  <si>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</si>
  <si>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</si>
  <si>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</si>
  <si>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</si>
  <si>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</si>
  <si>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</si>
  <si>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</si>
  <si>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</si>
  <si>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</si>
  <si>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</si>
  <si>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</si>
  <si>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</si>
  <si>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</si>
  <si>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</si>
  <si>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</si>
  <si>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</si>
  <si>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</si>
  <si>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</si>
  <si>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</si>
  <si>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</si>
  <si>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</si>
  <si>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</si>
  <si>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</si>
  <si>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</si>
  <si>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</si>
  <si>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</si>
  <si>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</si>
  <si>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</si>
  <si>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</si>
  <si>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</si>
  <si>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</si>
  <si>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</si>
  <si>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</si>
  <si>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</si>
  <si>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</si>
  <si>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</si>
  <si>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</si>
  <si>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</si>
  <si>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</si>
  <si>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</si>
  <si>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</si>
  <si>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</si>
  <si>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</si>
  <si>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</si>
  <si>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</si>
  <si>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</si>
  <si>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</si>
  <si>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</si>
  <si>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</si>
  <si>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</si>
  <si>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</si>
  <si>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</si>
  <si>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</si>
  <si>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</si>
  <si>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</si>
  <si>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</si>
  <si>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</si>
  <si>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</si>
  <si>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</si>
  <si>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</si>
  <si>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</si>
  <si>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</si>
  <si>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</si>
  <si>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</si>
  <si>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</si>
  <si>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</si>
  <si>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</si>
  <si>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</si>
  <si>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</si>
  <si>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</si>
  <si>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</si>
  <si>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</si>
  <si>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</si>
  <si>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</si>
  <si>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</si>
  <si>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</si>
  <si>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</si>
  <si>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</si>
  <si>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</si>
  <si>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</si>
  <si>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</si>
  <si>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</si>
  <si>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</si>
  <si>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</si>
  <si>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</si>
  <si>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</si>
  <si>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</si>
  <si>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</si>
  <si>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</si>
  <si>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</si>
  <si>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</si>
  <si>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</si>
  <si>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</si>
  <si>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</si>
  <si>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</si>
  <si>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</si>
  <si>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</si>
  <si>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</si>
  <si>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</si>
  <si>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</si>
  <si>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</si>
  <si>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</si>
  <si>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</si>
  <si>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</si>
  <si>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</si>
  <si>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</si>
  <si>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</si>
  <si>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</si>
  <si>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</si>
  <si>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</si>
  <si>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</si>
  <si>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</si>
  <si>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</si>
  <si>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</si>
  <si>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</si>
  <si>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</si>
  <si>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</si>
  <si>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</si>
  <si>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</si>
  <si>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</si>
  <si>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</si>
  <si>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</si>
  <si>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</si>
  <si>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</si>
  <si>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</si>
  <si>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</si>
  <si>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</si>
  <si>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</si>
  <si>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</si>
  <si>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</si>
  <si>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</si>
  <si>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</si>
  <si>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</si>
  <si>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</si>
  <si>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</si>
  <si>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</si>
  <si>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</si>
  <si>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</si>
  <si>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</si>
  <si>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</si>
  <si>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</si>
  <si>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</si>
  <si>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</si>
  <si>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</si>
  <si>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</si>
  <si>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</si>
  <si>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</si>
  <si>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</si>
  <si>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</si>
  <si>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</si>
  <si>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</si>
  <si>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</si>
  <si>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</si>
  <si>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</si>
  <si>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</si>
  <si>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</si>
  <si>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</si>
  <si>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</si>
  <si>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</si>
  <si>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</si>
  <si>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</si>
  <si>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</si>
  <si>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</si>
  <si>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</si>
  <si>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</si>
  <si>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</si>
  <si>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</si>
  <si>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</si>
  <si>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</si>
  <si>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</si>
  <si>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</si>
  <si>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</si>
  <si>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</si>
  <si>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</si>
  <si>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</si>
  <si>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</si>
  <si>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</si>
  <si>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</si>
  <si>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</si>
  <si>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</si>
  <si>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</si>
  <si>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</si>
  <si>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</si>
  <si>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</si>
  <si>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</si>
  <si>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</si>
  <si>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</si>
  <si>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</si>
  <si>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</si>
  <si>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</si>
  <si>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</si>
  <si>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</si>
  <si>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</si>
  <si>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</si>
  <si>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</si>
  <si>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</si>
  <si>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</si>
  <si>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</si>
  <si>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</si>
  <si>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</si>
  <si>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</si>
  <si>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</si>
  <si>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</si>
  <si>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</si>
  <si>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</si>
  <si>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</si>
  <si>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</si>
  <si>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</si>
  <si>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</si>
  <si>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</si>
  <si>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</si>
  <si>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</si>
  <si>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</si>
  <si>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</si>
  <si>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</si>
  <si>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</si>
  <si>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</si>
  <si>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</si>
  <si>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</si>
  <si>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</si>
  <si>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</si>
  <si>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</si>
  <si>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</si>
  <si>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</si>
  <si>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</si>
  <si>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</si>
  <si>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</si>
  <si>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</si>
  <si>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</si>
  <si>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</si>
  <si>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</si>
  <si>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</si>
  <si>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</si>
  <si>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</si>
  <si>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</si>
  <si>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</si>
  <si>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</si>
  <si>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</si>
  <si>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</si>
  <si>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</si>
  <si>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</si>
  <si>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</si>
  <si>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</si>
  <si>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</si>
  <si>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</si>
  <si>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</si>
  <si>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</si>
  <si>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</si>
  <si>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</si>
  <si>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</si>
  <si>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</si>
  <si>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</si>
  <si>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</si>
  <si>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</si>
  <si>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</si>
  <si>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</si>
  <si>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</si>
  <si>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</si>
  <si>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</si>
  <si>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</si>
  <si>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</si>
  <si>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</si>
  <si>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</si>
  <si>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</si>
  <si>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</si>
  <si>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</si>
  <si>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</si>
  <si>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</si>
  <si>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</si>
  <si>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</si>
  <si>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</si>
  <si>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</si>
  <si>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</si>
  <si>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</si>
  <si>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</si>
  <si>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</si>
  <si>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</si>
  <si>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</si>
  <si>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</si>
  <si>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</si>
  <si>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</si>
  <si>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</si>
  <si>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</si>
  <si>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</si>
  <si>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</si>
  <si>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</si>
  <si>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</si>
  <si>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</si>
  <si>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</si>
  <si>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</si>
  <si>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</si>
  <si>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</si>
  <si>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</si>
  <si>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</si>
  <si>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</si>
  <si>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</si>
  <si>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</si>
  <si>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</si>
  <si>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</si>
  <si>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</si>
  <si>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</si>
  <si>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</si>
  <si>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</si>
  <si>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</si>
  <si>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</si>
  <si>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</si>
  <si>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</si>
  <si>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</si>
  <si>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</si>
  <si>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</si>
  <si>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</si>
  <si>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</si>
  <si>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</si>
  <si>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</si>
  <si>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</si>
  <si>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</si>
  <si>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</si>
  <si>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</si>
  <si>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</si>
  <si>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</si>
  <si>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</si>
  <si>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</si>
  <si>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</si>
  <si>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</si>
  <si>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</si>
  <si>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</si>
  <si>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</si>
  <si>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</si>
  <si>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</si>
  <si>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</si>
  <si>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</si>
  <si>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</si>
  <si>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</si>
  <si>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</si>
  <si>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</si>
  <si>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</si>
  <si>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</si>
  <si>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</si>
  <si>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</si>
  <si>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</si>
  <si>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</si>
  <si>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</si>
  <si>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</si>
  <si>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</si>
  <si>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</si>
  <si>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</si>
  <si>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</si>
  <si>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</si>
  <si>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</si>
  <si>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</si>
  <si>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</si>
  <si>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</si>
  <si>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</si>
  <si>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</si>
  <si>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</si>
  <si>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</si>
  <si>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</si>
  <si>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</si>
  <si>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</si>
  <si>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</si>
  <si>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</si>
  <si>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</si>
  <si>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</si>
  <si>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</si>
  <si>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</si>
  <si>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</si>
  <si>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</si>
  <si>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</si>
  <si>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</si>
  <si>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</si>
  <si>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</si>
  <si>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</si>
  <si>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</si>
  <si>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</si>
  <si>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</si>
  <si>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</si>
  <si>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</si>
  <si>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</si>
  <si>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</si>
  <si>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</si>
  <si>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</si>
  <si>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</si>
  <si>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</si>
  <si>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</si>
  <si>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</si>
  <si>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</si>
  <si>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</si>
  <si>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</si>
  <si>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</si>
  <si>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</si>
  <si>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</si>
  <si>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</si>
  <si>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</si>
  <si>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</si>
  <si>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</si>
  <si>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</si>
  <si>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</si>
  <si>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</si>
  <si>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</si>
  <si>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</si>
  <si>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</si>
  <si>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</si>
  <si>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</si>
  <si>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</si>
  <si>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</si>
  <si>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</si>
  <si>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</si>
  <si>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</si>
  <si>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</si>
  <si>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</si>
  <si>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</si>
  <si>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</si>
  <si>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</si>
  <si>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</si>
  <si>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</si>
  <si>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</si>
  <si>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</si>
  <si>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</si>
  <si>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</si>
  <si>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</si>
  <si>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</si>
  <si>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</si>
  <si>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</si>
  <si>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</si>
  <si>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</si>
  <si>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</si>
  <si>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</si>
  <si>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</si>
  <si>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</si>
  <si>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</si>
  <si>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</si>
  <si>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</si>
  <si>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</si>
  <si>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</si>
  <si>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</si>
  <si>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</si>
  <si>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</si>
  <si>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</si>
  <si>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</si>
  <si>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</si>
  <si>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</si>
  <si>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</si>
  <si>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</si>
  <si>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</si>
  <si>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</si>
  <si>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</si>
  <si>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</si>
  <si>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</si>
  <si>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</si>
  <si>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</si>
  <si>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</si>
  <si>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</si>
  <si>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</si>
  <si>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</si>
  <si>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</si>
  <si>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</si>
  <si>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</si>
  <si>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</si>
  <si>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</si>
  <si>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</si>
  <si>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</si>
  <si>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</si>
  <si>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</si>
  <si>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</si>
  <si>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</si>
  <si>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</si>
  <si>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</si>
  <si>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</si>
  <si>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</si>
  <si>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</si>
  <si>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</si>
  <si>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</si>
  <si>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</si>
  <si>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</si>
  <si>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</si>
  <si>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</si>
  <si>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</si>
  <si>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</si>
  <si>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</si>
  <si>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</si>
  <si>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</si>
  <si>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</si>
  <si>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</si>
  <si>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</si>
  <si>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</si>
  <si>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</si>
  <si>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</si>
  <si>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</si>
  <si>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</si>
  <si>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</si>
  <si>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</si>
  <si>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</si>
  <si>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</si>
  <si>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</si>
  <si>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</si>
  <si>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</si>
  <si>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</si>
  <si>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</si>
  <si>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</si>
  <si>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</si>
  <si>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</si>
  <si>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</si>
  <si>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</si>
  <si>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</si>
  <si>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</si>
  <si>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</si>
  <si>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</si>
  <si>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</si>
  <si>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</si>
  <si>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</si>
  <si>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</si>
  <si>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</si>
  <si>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</si>
  <si>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</si>
  <si>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</si>
  <si>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</si>
  <si>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</si>
  <si>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</si>
  <si>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</si>
  <si>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</si>
  <si>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</si>
  <si>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</si>
  <si>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</si>
  <si>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</si>
  <si>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</si>
  <si>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</si>
  <si>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</si>
  <si>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</si>
  <si>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</si>
  <si>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</si>
  <si>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</si>
  <si>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</si>
  <si>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</si>
  <si>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</si>
  <si>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</si>
  <si>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</si>
  <si>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</si>
  <si>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</si>
  <si>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</si>
  <si>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</si>
  <si>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</si>
  <si>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</si>
  <si>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</si>
  <si>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</si>
  <si>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</si>
  <si>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</si>
  <si>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</si>
  <si>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</si>
  <si>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</si>
  <si>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</si>
  <si>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</si>
  <si>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</si>
  <si>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</si>
  <si>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</si>
  <si>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</si>
  <si>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</si>
  <si>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</si>
  <si>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</si>
  <si>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</si>
  <si>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</si>
  <si>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</si>
  <si>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</si>
  <si>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</si>
  <si>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</si>
  <si>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</si>
  <si>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</si>
  <si>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</si>
  <si>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</si>
  <si>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</si>
  <si>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</si>
  <si>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</si>
  <si>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</si>
  <si>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</si>
  <si>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</si>
  <si>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</si>
  <si>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</si>
  <si>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</si>
  <si>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</si>
  <si>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</si>
  <si>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</si>
  <si>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</si>
  <si>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</si>
  <si>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</si>
  <si>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</si>
  <si>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</si>
  <si>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</si>
  <si>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</si>
  <si>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</si>
  <si>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</si>
  <si>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</si>
  <si>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</si>
  <si>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</si>
  <si>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</si>
  <si>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</si>
  <si>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</si>
  <si>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</si>
  <si>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</si>
  <si>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</si>
  <si>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</si>
  <si>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</si>
  <si>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</si>
  <si>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</si>
  <si>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</si>
  <si>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</si>
  <si>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</si>
  <si>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</si>
  <si>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</si>
  <si>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</si>
  <si>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</si>
  <si>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</si>
  <si>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</si>
  <si>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</si>
  <si>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</si>
  <si>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</si>
  <si>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</si>
  <si>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</si>
  <si>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</si>
  <si>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</si>
  <si>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</si>
  <si>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</si>
  <si>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</si>
  <si>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</si>
  <si>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</si>
  <si>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</si>
  <si>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</si>
  <si>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</si>
  <si>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</si>
  <si>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</si>
  <si>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</si>
  <si>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</si>
  <si>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</si>
  <si>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</si>
  <si>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</si>
  <si>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</si>
  <si>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</si>
  <si>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</si>
  <si>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</si>
  <si>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</si>
  <si>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</si>
  <si>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</si>
  <si>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</si>
  <si>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</si>
  <si>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</si>
  <si>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</si>
  <si>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</si>
  <si>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</si>
  <si>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</si>
  <si>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</si>
  <si>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</si>
  <si>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</si>
  <si>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</si>
  <si>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</si>
  <si>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</si>
  <si>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</si>
  <si>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</si>
  <si>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</si>
  <si>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</si>
  <si>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</si>
  <si>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</si>
  <si>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</si>
  <si>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</si>
  <si>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</si>
  <si>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</si>
  <si>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</si>
  <si>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</si>
  <si>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</si>
  <si>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</si>
  <si>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</si>
  <si>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</si>
  <si>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</si>
  <si>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</si>
  <si>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</si>
  <si>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</si>
  <si>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</si>
  <si>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</si>
  <si>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</si>
  <si>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</si>
  <si>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</si>
  <si>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</si>
  <si>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</si>
  <si>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</si>
  <si>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</si>
  <si>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</si>
  <si>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</si>
  <si>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</si>
  <si>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</si>
  <si>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</si>
  <si>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</si>
  <si>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</si>
  <si>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</si>
  <si>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</si>
  <si>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</si>
  <si>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</si>
  <si>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</si>
  <si>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</si>
  <si>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</si>
  <si>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</si>
  <si>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</si>
  <si>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</si>
  <si>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</si>
  <si>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</si>
  <si>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</si>
  <si>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</si>
  <si>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</si>
  <si>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</si>
  <si>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</si>
  <si>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</si>
  <si>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</si>
  <si>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</si>
  <si>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</si>
  <si>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</si>
  <si>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</si>
  <si>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</si>
  <si>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</si>
  <si>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</si>
  <si>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</si>
  <si>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</si>
  <si>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</si>
  <si>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</si>
  <si>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</si>
  <si>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</si>
  <si>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</si>
  <si>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</si>
  <si>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</si>
  <si>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</si>
  <si>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</si>
  <si>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</si>
  <si>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</si>
  <si>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</si>
  <si>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</si>
  <si>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</si>
  <si>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</si>
  <si>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</si>
  <si>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</si>
  <si>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</si>
  <si>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</si>
  <si>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</si>
  <si>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</si>
  <si>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</si>
  <si>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</si>
  <si>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</si>
  <si>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</si>
  <si>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</si>
  <si>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</si>
  <si>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</si>
  <si>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</si>
  <si>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</si>
  <si>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</si>
  <si>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</si>
  <si>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</si>
  <si>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</si>
  <si>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</si>
  <si>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</si>
  <si>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</si>
  <si>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</si>
  <si>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</si>
  <si>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</si>
  <si>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</si>
  <si>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</si>
  <si>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</si>
  <si>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</si>
  <si>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</si>
  <si>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</si>
  <si>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</si>
  <si>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</si>
  <si>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</si>
  <si>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</si>
  <si>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</si>
  <si>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</si>
  <si>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</si>
  <si>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</si>
  <si>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</si>
  <si>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</si>
  <si>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</si>
  <si>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</si>
  <si>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</si>
  <si>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</si>
  <si>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</si>
  <si>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</si>
  <si>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</si>
  <si>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</si>
  <si>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</si>
  <si>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</si>
  <si>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</si>
  <si>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</si>
  <si>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</si>
  <si>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</si>
  <si>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</si>
  <si>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</si>
  <si>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</si>
  <si>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</si>
  <si>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</si>
  <si>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</si>
  <si>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</si>
  <si>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</si>
  <si>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</si>
  <si>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</si>
  <si>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</si>
  <si>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</si>
  <si>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</si>
  <si>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</si>
  <si>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</si>
  <si>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</si>
  <si>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</si>
  <si>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</si>
  <si>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</si>
  <si>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</si>
  <si>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</si>
  <si>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</si>
  <si>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</si>
  <si>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</si>
  <si>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</si>
  <si>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</si>
  <si>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</si>
  <si>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</si>
  <si>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</si>
  <si>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</si>
  <si>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</si>
  <si>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</si>
  <si>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</si>
  <si>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</si>
  <si>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</si>
  <si>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</si>
  <si>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</si>
  <si>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</si>
  <si>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</si>
  <si>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</si>
  <si>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</si>
  <si>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</si>
  <si>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</si>
  <si>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</si>
  <si>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</si>
  <si>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</si>
  <si>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</si>
  <si>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</si>
  <si>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</si>
  <si>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</si>
  <si>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</si>
  <si>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</si>
  <si>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</si>
  <si>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</si>
  <si>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</si>
  <si>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</si>
  <si>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</si>
  <si>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</si>
  <si>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</si>
  <si>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</si>
  <si>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</si>
  <si>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</si>
  <si>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</si>
  <si>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</si>
  <si>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</si>
  <si>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</si>
  <si>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</si>
  <si>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</si>
  <si>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</si>
  <si>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</si>
  <si>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</si>
  <si>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</si>
  <si>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</si>
  <si>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</si>
  <si>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</si>
  <si>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</si>
  <si>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</si>
  <si>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</si>
  <si>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</si>
  <si>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</si>
  <si>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</si>
  <si>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</si>
  <si>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</si>
  <si>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</si>
  <si>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</si>
  <si>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</si>
  <si>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</si>
  <si>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</si>
  <si>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</si>
  <si>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</si>
  <si>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</si>
  <si>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</si>
  <si>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</si>
  <si>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</si>
  <si>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</si>
  <si>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</si>
  <si>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</si>
  <si>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</si>
  <si>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</si>
  <si>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</si>
  <si>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</si>
  <si>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</si>
  <si>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</si>
  <si>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</si>
  <si>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</si>
  <si>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</si>
  <si>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</si>
  <si>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</si>
  <si>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</si>
  <si>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</si>
  <si>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</si>
  <si>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</si>
  <si>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</si>
  <si>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</si>
  <si>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</si>
  <si>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</si>
  <si>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</si>
  <si>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</si>
  <si>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</si>
  <si>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</si>
  <si>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</si>
  <si>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</si>
  <si>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</si>
  <si>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</si>
  <si>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</si>
  <si>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</si>
  <si>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</si>
  <si>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</si>
  <si>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</si>
  <si>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</si>
  <si>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</si>
  <si>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</si>
  <si>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</si>
  <si>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</si>
  <si>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</si>
  <si>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</si>
  <si>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</si>
  <si>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</si>
  <si>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</si>
  <si>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</si>
  <si>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</si>
  <si>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</si>
  <si>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</si>
  <si>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</si>
  <si>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</si>
  <si>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</si>
  <si>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</si>
  <si>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</si>
  <si>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</si>
  <si>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</si>
  <si>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</si>
  <si>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</si>
  <si>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</si>
  <si>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</si>
  <si>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</si>
  <si>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</si>
  <si>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</si>
  <si>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</si>
  <si>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</si>
  <si>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</si>
  <si>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</si>
  <si>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</si>
  <si>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</si>
  <si>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</si>
  <si>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</si>
  <si>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</si>
  <si>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</si>
  <si>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</si>
  <si>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</si>
  <si>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</si>
  <si>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</si>
  <si>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</si>
  <si>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</si>
  <si>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</si>
  <si>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</si>
  <si>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</si>
  <si>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</si>
  <si>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</si>
  <si>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</si>
  <si>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</si>
  <si>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</si>
  <si>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</si>
  <si>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</si>
  <si>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</si>
  <si>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</si>
  <si>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</si>
  <si>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</si>
  <si>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</si>
  <si>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</si>
  <si>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</si>
  <si>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</si>
  <si>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</si>
  <si>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</si>
  <si>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</si>
  <si>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</si>
  <si>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</si>
  <si>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</si>
  <si>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</si>
  <si>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</si>
  <si>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</si>
  <si>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</si>
  <si>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</si>
  <si>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</si>
  <si>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</si>
  <si>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</si>
  <si>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</si>
  <si>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</si>
  <si>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</si>
  <si>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</si>
  <si>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</si>
  <si>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</si>
  <si>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</si>
  <si>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</si>
  <si>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</si>
  <si>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</si>
  <si>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</si>
  <si>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</si>
  <si>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</si>
  <si>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</si>
  <si>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</si>
  <si>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</si>
  <si>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</si>
  <si>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</si>
  <si>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</si>
  <si>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</si>
  <si>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</si>
  <si>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</si>
  <si>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</si>
  <si>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</si>
  <si>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</si>
  <si>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</si>
  <si>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</si>
  <si>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</si>
  <si>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</si>
  <si>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</si>
  <si>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</si>
  <si>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</si>
  <si>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</si>
  <si>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</si>
  <si>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</si>
  <si>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</si>
  <si>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</si>
  <si>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</si>
  <si>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</si>
  <si>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</si>
  <si>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</si>
  <si>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</si>
  <si>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</si>
  <si>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</si>
  <si>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</si>
  <si>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</si>
  <si>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</si>
  <si>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</si>
  <si>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</si>
  <si>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</si>
  <si>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</si>
  <si>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</si>
  <si>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</si>
  <si>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</si>
  <si>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</si>
  <si>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</si>
  <si>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</si>
  <si>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</si>
  <si>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</si>
  <si>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</si>
  <si>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</si>
  <si>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</si>
  <si>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</si>
  <si>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</si>
  <si>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</si>
  <si>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</si>
  <si>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</si>
  <si>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</si>
  <si>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</si>
  <si>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</si>
  <si>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</si>
  <si>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</si>
  <si>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</si>
  <si>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</si>
  <si>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</si>
  <si>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</si>
  <si>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</si>
  <si>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</si>
  <si>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</si>
  <si>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</si>
  <si>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</si>
  <si>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</si>
  <si>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</si>
  <si>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</si>
  <si>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</si>
  <si>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</si>
  <si>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</si>
  <si>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</si>
  <si>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</si>
  <si>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</si>
  <si>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</si>
  <si>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</si>
  <si>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</si>
  <si>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</si>
  <si>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</si>
  <si>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</si>
  <si>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</si>
  <si>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</si>
  <si>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</si>
  <si>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</si>
  <si>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</si>
  <si>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</si>
  <si>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</si>
  <si>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</si>
  <si>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</si>
  <si>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</si>
  <si>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</si>
  <si>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</si>
  <si>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</si>
  <si>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</si>
  <si>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</si>
  <si>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</si>
  <si>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</si>
  <si>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</si>
  <si>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</si>
  <si>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</si>
  <si>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</si>
  <si>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</si>
  <si>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</si>
  <si>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</si>
  <si>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</si>
  <si>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</si>
  <si>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</si>
  <si>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</si>
  <si>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</si>
  <si>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</si>
  <si>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</si>
  <si>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</si>
  <si>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</si>
  <si>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</si>
  <si>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</si>
  <si>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</si>
  <si>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</si>
  <si>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</si>
  <si>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</si>
  <si>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</si>
  <si>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</si>
  <si>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</si>
  <si>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</si>
  <si>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</si>
  <si>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</si>
  <si>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</si>
  <si>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</si>
  <si>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</si>
  <si>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</si>
  <si>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</si>
  <si>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</si>
  <si>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</si>
  <si>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</si>
  <si>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</si>
  <si>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</si>
  <si>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</si>
  <si>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</si>
  <si>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</si>
  <si>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</si>
  <si>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</si>
  <si>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</si>
  <si>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</si>
  <si>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</si>
  <si>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</si>
  <si>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</si>
  <si>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</si>
  <si>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</si>
  <si>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</si>
  <si>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</si>
  <si>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</si>
  <si>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</si>
  <si>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</si>
  <si>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</si>
  <si>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</si>
  <si>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</si>
  <si>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</si>
  <si>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</si>
  <si>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</si>
  <si>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</si>
  <si>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</si>
  <si>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</si>
  <si>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</si>
  <si>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</si>
  <si>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</si>
  <si>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</si>
  <si>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</si>
  <si>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</si>
  <si>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</si>
  <si>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</si>
  <si>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</si>
  <si>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</si>
  <si>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</si>
  <si>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</si>
  <si>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</si>
  <si>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</si>
  <si>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</si>
  <si>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</si>
  <si>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</si>
  <si>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</si>
  <si>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</si>
  <si>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</si>
  <si>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</si>
  <si>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</si>
  <si>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</si>
  <si>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</si>
  <si>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</si>
  <si>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</si>
  <si>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</si>
  <si>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</si>
  <si>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</si>
  <si>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</si>
  <si>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</si>
  <si>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</si>
  <si>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</si>
  <si>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</si>
  <si>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</si>
  <si>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</si>
  <si>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</si>
  <si>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</si>
  <si>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</si>
  <si>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</si>
  <si>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</si>
  <si>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</si>
  <si>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</si>
  <si>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</si>
  <si>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</si>
  <si>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</si>
  <si>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</si>
  <si>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</si>
  <si>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</si>
  <si>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</si>
  <si>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</si>
  <si>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</si>
  <si>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</si>
  <si>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</si>
  <si>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</si>
  <si>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</si>
  <si>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</si>
  <si>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</si>
  <si>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</si>
  <si>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</si>
  <si>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</si>
  <si>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</si>
  <si>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</si>
  <si>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</si>
  <si>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</si>
  <si>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</si>
  <si>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</si>
  <si>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</si>
  <si>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</si>
  <si>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</si>
  <si>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</si>
  <si>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</si>
  <si>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</si>
  <si>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</si>
  <si>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</si>
  <si>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</si>
  <si>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</si>
  <si>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</si>
  <si>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</si>
  <si>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</si>
  <si>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</si>
  <si>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</si>
  <si>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</si>
  <si>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</si>
  <si>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</si>
  <si>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</si>
  <si>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</si>
  <si>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</si>
  <si>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</si>
  <si>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</si>
  <si>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</si>
  <si>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</si>
  <si>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</si>
  <si>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</si>
  <si>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</si>
  <si>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</si>
  <si>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</si>
  <si>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</si>
  <si>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</si>
  <si>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</si>
  <si>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</si>
  <si>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</si>
  <si>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</si>
  <si>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</si>
  <si>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</si>
  <si>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</si>
  <si>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</si>
  <si>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</si>
  <si>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</si>
  <si>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</si>
  <si>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</si>
  <si>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</si>
  <si>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</si>
  <si>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</si>
  <si>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</si>
  <si>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</si>
  <si>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</si>
  <si>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</si>
  <si>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</si>
  <si>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</si>
  <si>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</si>
  <si>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</si>
  <si>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</si>
  <si>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</si>
  <si>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</si>
  <si>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</si>
  <si>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</si>
  <si>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</si>
  <si>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</si>
  <si>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</si>
  <si>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</si>
  <si>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</si>
  <si>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</si>
  <si>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</si>
  <si>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</si>
  <si>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</si>
  <si>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</si>
  <si>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</si>
  <si>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</si>
  <si>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</si>
  <si>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</si>
  <si>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</si>
  <si>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</si>
  <si>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</si>
  <si>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</si>
  <si>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</si>
  <si>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</si>
  <si>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</si>
  <si>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</si>
  <si>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</si>
  <si>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</si>
  <si>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</si>
  <si>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</si>
  <si>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</si>
  <si>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</si>
  <si>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</si>
  <si>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</si>
  <si>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</si>
  <si>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</si>
  <si>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</si>
  <si>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</si>
  <si>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</si>
  <si>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</si>
  <si>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</si>
  <si>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</si>
  <si>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</si>
  <si>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</si>
  <si>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</si>
  <si>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</si>
  <si>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</si>
  <si>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</si>
  <si>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</si>
  <si>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</si>
  <si>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</si>
  <si>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</si>
  <si>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</si>
  <si>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</si>
  <si>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</si>
  <si>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</si>
  <si>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</si>
  <si>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</si>
  <si>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</si>
  <si>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</si>
  <si>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</si>
  <si>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</si>
  <si>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</si>
  <si>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</si>
  <si>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</si>
  <si>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</si>
  <si>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</si>
  <si>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</si>
  <si>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</si>
  <si>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</si>
  <si>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</si>
  <si>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</si>
  <si>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</si>
  <si>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</si>
  <si>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</si>
  <si>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</si>
  <si>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</si>
  <si>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</si>
  <si>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</si>
  <si>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</si>
  <si>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</si>
  <si>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</si>
  <si>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</si>
  <si>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</si>
  <si>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</si>
  <si>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</si>
  <si>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</si>
  <si>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</si>
  <si>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</si>
  <si>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</si>
  <si>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</si>
  <si>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</si>
  <si>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</si>
  <si>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</si>
  <si>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</si>
  <si>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</si>
  <si>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</si>
  <si>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</si>
  <si>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</si>
  <si>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</si>
  <si>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</si>
  <si>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</si>
  <si>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</si>
  <si>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</si>
  <si>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</si>
  <si>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</si>
  <si>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</si>
  <si>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</si>
  <si>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</si>
  <si>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</si>
  <si>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</si>
  <si>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</si>
  <si>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</si>
  <si>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</si>
  <si>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</si>
  <si>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</si>
  <si>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</si>
  <si>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</si>
  <si>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</si>
  <si>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</si>
  <si>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</si>
  <si>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</si>
  <si>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</si>
  <si>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</si>
  <si>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</si>
  <si>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</si>
  <si>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</si>
  <si>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</si>
  <si>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</si>
  <si>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</si>
  <si>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</si>
  <si>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</si>
  <si>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</si>
  <si>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</si>
  <si>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</si>
  <si>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</si>
  <si>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</si>
  <si>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</si>
  <si>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</si>
  <si>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</si>
  <si>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</si>
  <si>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</si>
  <si>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</si>
  <si>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</si>
  <si>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</si>
  <si>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</si>
  <si>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</si>
  <si>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</si>
  <si>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</si>
  <si>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</si>
  <si>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</si>
  <si>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</si>
  <si>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</si>
  <si>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</si>
  <si>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</si>
  <si>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</si>
  <si>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</si>
  <si>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</si>
  <si>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</si>
  <si>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</si>
  <si>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</si>
  <si>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</si>
  <si>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</si>
  <si>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</si>
  <si>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</si>
  <si>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</si>
  <si>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</si>
  <si>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</si>
  <si>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</si>
  <si>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</si>
  <si>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</si>
  <si>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</si>
  <si>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</si>
  <si>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</si>
  <si>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</si>
  <si>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</si>
  <si>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</si>
  <si>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</si>
  <si>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</si>
  <si>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</si>
  <si>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</si>
  <si>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</si>
  <si>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</si>
  <si>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</si>
  <si>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</si>
  <si>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</si>
  <si>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</si>
  <si>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</si>
  <si>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</si>
  <si>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</si>
  <si>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</si>
  <si>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</si>
  <si>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</si>
  <si>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</si>
  <si>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</si>
  <si>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</si>
  <si>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</si>
  <si>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</si>
  <si>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</si>
  <si>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</si>
  <si>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</si>
  <si>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</si>
  <si>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</si>
  <si>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</si>
  <si>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</si>
  <si>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</si>
  <si>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</si>
  <si>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</si>
  <si>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</si>
  <si>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</si>
  <si>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</si>
  <si>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</si>
  <si>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</si>
  <si>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</si>
  <si>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</si>
  <si>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</si>
  <si>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</si>
  <si>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</si>
  <si>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</si>
  <si>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</si>
  <si>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</si>
  <si>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</si>
  <si>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</si>
  <si>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</si>
  <si>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</si>
  <si>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</si>
  <si>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</si>
  <si>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</si>
  <si>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</si>
  <si>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</si>
  <si>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</si>
  <si>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</si>
  <si>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</si>
  <si>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</si>
  <si>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</si>
  <si>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</si>
  <si>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</si>
  <si>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</si>
  <si>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</si>
  <si>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</si>
  <si>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</si>
  <si>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</si>
  <si>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</si>
  <si>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</si>
  <si>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</si>
  <si>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</si>
  <si>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</si>
  <si>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</si>
  <si>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</si>
  <si>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</si>
  <si>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</si>
  <si>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</si>
  <si>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</si>
  <si>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</si>
  <si>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</si>
  <si>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</si>
  <si>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</si>
  <si>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</si>
  <si>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</si>
  <si>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</si>
  <si>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</si>
  <si>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</si>
  <si>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</si>
  <si>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</si>
  <si>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</si>
  <si>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</si>
  <si>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</si>
  <si>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</si>
  <si>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</si>
  <si>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</si>
  <si>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</si>
  <si>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</si>
  <si>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</si>
  <si>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</si>
  <si>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</si>
  <si>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</si>
  <si>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</si>
  <si>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</si>
  <si>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</si>
  <si>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</si>
  <si>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</si>
  <si>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</si>
  <si>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</si>
  <si>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</si>
  <si>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</si>
  <si>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</si>
  <si>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</si>
  <si>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</si>
  <si>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</si>
  <si>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</si>
  <si>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</si>
  <si>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</si>
  <si>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</si>
  <si>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</si>
  <si>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</si>
  <si>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</si>
  <si>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</si>
  <si>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</si>
  <si>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</si>
  <si>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</si>
  <si>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</si>
  <si>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</si>
  <si>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</si>
  <si>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</si>
  <si>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</si>
  <si>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</si>
  <si>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</si>
  <si>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</si>
  <si>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</si>
  <si>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</si>
  <si>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</si>
  <si>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</si>
  <si>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</si>
  <si>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</si>
  <si>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</si>
  <si>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</si>
  <si>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</si>
  <si>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</si>
  <si>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</si>
  <si>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</si>
  <si>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</si>
  <si>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</si>
  <si>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</si>
  <si>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</si>
  <si>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</si>
  <si>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</si>
  <si>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</si>
  <si>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</si>
  <si>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</si>
  <si>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</si>
  <si>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</si>
  <si>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</si>
  <si>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</si>
  <si>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</si>
  <si>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</si>
  <si>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</si>
  <si>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</si>
  <si>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</si>
  <si>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</si>
  <si>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</si>
  <si>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</si>
  <si>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</si>
  <si>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</si>
  <si>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</si>
  <si>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</si>
  <si>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</si>
  <si>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</si>
  <si>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</si>
  <si>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</si>
  <si>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</si>
  <si>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</si>
  <si>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</si>
  <si>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</si>
  <si>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</si>
  <si>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</si>
  <si>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</si>
  <si>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</si>
  <si>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</si>
  <si>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</si>
  <si>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</si>
  <si>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</si>
  <si>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</si>
  <si>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</si>
  <si>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</si>
  <si>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</si>
  <si>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</si>
  <si>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</si>
  <si>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</si>
  <si>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</si>
  <si>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</si>
  <si>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</si>
  <si>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</si>
  <si>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</si>
  <si>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</si>
  <si>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</si>
  <si>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</si>
  <si>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</si>
  <si>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</si>
  <si>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</si>
  <si>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</si>
  <si>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</si>
  <si>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</si>
  <si>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</si>
  <si>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</si>
  <si>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</si>
  <si>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</si>
  <si>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</si>
  <si>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</si>
  <si>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</si>
  <si>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</si>
  <si>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</si>
  <si>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</si>
  <si>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</si>
  <si>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</si>
  <si>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</si>
  <si>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</si>
  <si>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</si>
  <si>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</si>
  <si>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</si>
  <si>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</si>
  <si>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</si>
  <si>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</si>
  <si>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</si>
  <si>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</si>
  <si>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</si>
  <si>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</si>
  <si>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</si>
  <si>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</si>
  <si>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</si>
  <si>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</si>
  <si>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</si>
  <si>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</si>
  <si>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</si>
  <si>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</si>
  <si>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</si>
  <si>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</si>
  <si>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</si>
  <si>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</si>
  <si>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</si>
  <si>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</si>
  <si>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</si>
  <si>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</si>
  <si>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</si>
  <si>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</si>
  <si>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</si>
  <si>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</si>
  <si>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</si>
  <si>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</si>
  <si>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</si>
  <si>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</si>
  <si>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</si>
  <si>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</si>
  <si>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</si>
  <si>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</si>
  <si>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</si>
  <si>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</si>
  <si>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</si>
  <si>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</si>
  <si>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</si>
  <si>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</si>
  <si>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</si>
  <si>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</si>
  <si>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</si>
  <si>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</si>
  <si>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</si>
  <si>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</si>
  <si>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</si>
  <si>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</si>
  <si>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</si>
  <si>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</si>
  <si>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</si>
  <si>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</si>
  <si>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</si>
  <si>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</si>
  <si>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</si>
  <si>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</si>
  <si>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</si>
  <si>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</si>
  <si>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</si>
  <si>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</si>
  <si>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</si>
  <si>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</si>
  <si>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</si>
  <si>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</si>
  <si>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</si>
  <si>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</si>
  <si>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</si>
  <si>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</si>
  <si>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</si>
  <si>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</si>
  <si>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</si>
  <si>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</si>
  <si>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</si>
  <si>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</si>
  <si>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</si>
  <si>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</si>
  <si>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</si>
  <si>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</si>
  <si>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</si>
  <si>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</si>
  <si>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</si>
  <si>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</si>
  <si>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</si>
  <si>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</si>
  <si>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</si>
  <si>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</si>
  <si>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</si>
  <si>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</si>
  <si>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</si>
  <si>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</si>
  <si>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</si>
  <si>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</si>
  <si>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</si>
  <si>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</si>
  <si>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</si>
  <si>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</si>
  <si>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</si>
  <si>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</si>
  <si>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</si>
  <si>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</si>
  <si>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</si>
  <si>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</si>
  <si>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</si>
  <si>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</si>
  <si>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</si>
  <si>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</si>
  <si>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</si>
  <si>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</si>
  <si>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</si>
  <si>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</si>
  <si>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</si>
  <si>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</si>
  <si>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</si>
  <si>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</si>
  <si>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</si>
  <si>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</si>
  <si>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</si>
  <si>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</si>
  <si>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</si>
  <si>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</si>
  <si>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</si>
  <si>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</si>
  <si>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</si>
  <si>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</si>
  <si>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</si>
  <si>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</si>
  <si>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</si>
  <si>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</si>
  <si>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</si>
  <si>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</si>
  <si>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</si>
  <si>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</si>
  <si>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</si>
  <si>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</si>
  <si>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</si>
  <si>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</si>
  <si>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</si>
  <si>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</si>
  <si>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</si>
  <si>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</si>
  <si>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</si>
  <si>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</si>
  <si>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</si>
  <si>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</si>
  <si>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</si>
  <si>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</si>
  <si>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</si>
  <si>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</si>
  <si>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</si>
  <si>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</si>
  <si>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</si>
  <si>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</si>
  <si>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</si>
  <si>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</si>
  <si>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</si>
  <si>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</si>
  <si>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</si>
  <si>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</si>
  <si>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</si>
  <si>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</si>
  <si>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</si>
  <si>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</si>
  <si>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</si>
  <si>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</si>
  <si>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</si>
  <si>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</si>
  <si>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</si>
  <si>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</si>
  <si>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</si>
  <si>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</si>
  <si>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</si>
  <si>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</si>
  <si>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</si>
  <si>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</si>
  <si>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</si>
  <si>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</si>
  <si>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</si>
  <si>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</si>
  <si>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</si>
  <si>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</si>
  <si>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</si>
  <si>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</si>
  <si>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</si>
  <si>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</si>
  <si>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</si>
  <si>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</si>
  <si>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</si>
  <si>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</si>
  <si>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</si>
  <si>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</si>
  <si>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</si>
  <si>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</si>
  <si>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</si>
  <si>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</si>
  <si>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</si>
  <si>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</si>
  <si>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</si>
  <si>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</si>
  <si>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</si>
  <si>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</si>
  <si>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</si>
  <si>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</si>
  <si>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</si>
  <si>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</si>
  <si>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</si>
  <si>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</si>
  <si>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</si>
  <si>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</si>
  <si>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</si>
  <si>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</si>
  <si>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</si>
  <si>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</si>
  <si>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</si>
  <si>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</si>
  <si>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</si>
  <si>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</si>
  <si>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</si>
  <si>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</si>
  <si>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</si>
  <si>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</si>
  <si>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</si>
  <si>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</si>
  <si>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</si>
  <si>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</si>
  <si>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</si>
  <si>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</si>
  <si>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</si>
  <si>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</si>
  <si>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</si>
  <si>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</si>
  <si>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</si>
  <si>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</si>
  <si>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</si>
  <si>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</si>
  <si>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</si>
  <si>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</si>
  <si>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</si>
  <si>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</si>
  <si>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</si>
  <si>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</si>
  <si>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</si>
  <si>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</si>
  <si>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</si>
  <si>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</si>
  <si>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</si>
  <si>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</si>
  <si>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</si>
  <si>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</si>
  <si>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</si>
  <si>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</si>
  <si>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</si>
  <si>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</si>
  <si>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</si>
  <si>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</si>
  <si>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</si>
  <si>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</si>
  <si>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</si>
  <si>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</si>
  <si>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</si>
  <si>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</si>
  <si>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</si>
  <si>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</si>
  <si>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</si>
  <si>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</si>
  <si>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</si>
  <si>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</si>
  <si>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</si>
  <si>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</si>
  <si>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</si>
  <si>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</si>
  <si>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</si>
  <si>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</si>
  <si>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</si>
  <si>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</si>
  <si>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</si>
  <si>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</si>
  <si>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</si>
  <si>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</si>
  <si>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</si>
  <si>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</si>
  <si>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</si>
  <si>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</si>
  <si>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</si>
  <si>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</si>
  <si>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</si>
  <si>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</si>
  <si>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</si>
  <si>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</si>
  <si>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</si>
  <si>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</si>
  <si>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</si>
  <si>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</si>
  <si>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</si>
  <si>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</si>
  <si>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</si>
  <si>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</si>
  <si>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</si>
  <si>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</si>
  <si>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</si>
  <si>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</si>
  <si>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</si>
  <si>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</si>
  <si>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</si>
  <si>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</si>
  <si>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</si>
  <si>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</si>
  <si>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</si>
  <si>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</si>
  <si>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</si>
  <si>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</si>
  <si>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</si>
  <si>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</si>
  <si>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</si>
  <si>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</si>
  <si>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</si>
  <si>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</si>
  <si>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</si>
  <si>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</si>
  <si>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</si>
  <si>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</si>
  <si>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</si>
  <si>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</si>
  <si>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</si>
  <si>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</si>
  <si>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</si>
  <si>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</si>
  <si>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</si>
  <si>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</si>
  <si>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</si>
  <si>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</si>
  <si>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</si>
  <si>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</si>
  <si>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</si>
  <si>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</si>
  <si>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</si>
  <si>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</si>
  <si>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</si>
  <si>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</si>
  <si>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</si>
  <si>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</si>
  <si>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</si>
  <si>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</si>
  <si>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</si>
  <si>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</si>
  <si>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</si>
  <si>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</si>
  <si>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</si>
  <si>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</si>
  <si>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</si>
  <si>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</si>
  <si>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</si>
  <si>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</si>
  <si>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</si>
  <si>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</si>
  <si>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</si>
  <si>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</si>
  <si>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</si>
  <si>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</si>
  <si>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</si>
  <si>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</si>
  <si>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</si>
  <si>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</si>
  <si>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</si>
  <si>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</si>
  <si>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</si>
  <si>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</si>
  <si>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</si>
  <si>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</si>
  <si>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</si>
  <si>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</si>
  <si>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</si>
  <si>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</si>
  <si>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</si>
  <si>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</si>
  <si>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</si>
  <si>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</si>
  <si>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</si>
  <si>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</si>
  <si>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</si>
  <si>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</si>
  <si>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</si>
  <si>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</si>
  <si>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</si>
  <si>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</si>
  <si>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</si>
  <si>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</si>
  <si>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</si>
  <si>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</si>
  <si>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</si>
  <si>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</si>
  <si>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</si>
  <si>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</si>
  <si>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</si>
  <si>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</si>
  <si>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</si>
  <si>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</si>
  <si>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</si>
  <si>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</si>
  <si>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</si>
  <si>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</si>
  <si>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</si>
  <si>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</si>
  <si>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</si>
  <si>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</si>
  <si>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</si>
  <si>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</si>
  <si>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</si>
  <si>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</si>
  <si>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</si>
  <si>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</si>
  <si>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</si>
  <si>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</si>
  <si>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</si>
  <si>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</si>
  <si>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</si>
  <si>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</si>
  <si>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</si>
  <si>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</si>
  <si>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</si>
  <si>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</si>
  <si>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</si>
  <si>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</si>
  <si>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</si>
  <si>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</si>
  <si>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</si>
  <si>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</si>
  <si>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</si>
  <si>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</si>
  <si>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</si>
  <si>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</si>
  <si>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</si>
  <si>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</si>
  <si>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</si>
  <si>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</si>
  <si>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</si>
  <si>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</si>
  <si>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</si>
  <si>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</si>
  <si>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</si>
  <si>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</si>
  <si>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</si>
  <si>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</si>
  <si>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</si>
  <si>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</si>
  <si>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</si>
  <si>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</si>
  <si>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</si>
  <si>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</si>
  <si>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</si>
  <si>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</si>
  <si>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</si>
  <si>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</si>
  <si>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</si>
  <si>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</si>
  <si>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</si>
  <si>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</si>
  <si>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</si>
  <si>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</si>
  <si>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</si>
  <si>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</si>
  <si>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</si>
  <si>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</si>
  <si>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</si>
  <si>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</si>
  <si>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</si>
  <si>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</si>
  <si>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</si>
  <si>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</si>
  <si>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</si>
  <si>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</si>
  <si>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</si>
  <si>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</si>
  <si>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</si>
  <si>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</si>
  <si>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</si>
  <si>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</si>
  <si>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</si>
  <si>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</si>
  <si>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</si>
  <si>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</si>
  <si>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</si>
  <si>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</si>
  <si>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</si>
  <si>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</si>
  <si>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</si>
  <si>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</si>
  <si>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</si>
  <si>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</si>
  <si>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</si>
  <si>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</si>
  <si>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</si>
  <si>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</si>
  <si>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</si>
  <si>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</si>
  <si>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</si>
  <si>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</si>
  <si>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</si>
  <si>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</si>
  <si>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</si>
  <si>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</si>
  <si>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</si>
  <si>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</si>
  <si>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</si>
  <si>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</si>
  <si>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</si>
  <si>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</si>
  <si>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</si>
  <si>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</si>
  <si>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</si>
  <si>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</si>
  <si>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</si>
  <si>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</si>
  <si>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</si>
  <si>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</si>
  <si>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</si>
  <si>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</si>
  <si>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</si>
  <si>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</si>
  <si>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</si>
  <si>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</si>
  <si>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</si>
  <si>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</si>
  <si>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</si>
  <si>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</si>
  <si>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</si>
  <si>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</si>
  <si>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</si>
  <si>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</si>
  <si>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</si>
  <si>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</si>
  <si>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</si>
  <si>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</si>
  <si>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</si>
  <si>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</si>
  <si>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</si>
  <si>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</si>
  <si>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</si>
  <si>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</si>
  <si>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</si>
  <si>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</si>
  <si>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</si>
  <si>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</si>
  <si>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</si>
  <si>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</si>
  <si>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</si>
  <si>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</si>
  <si>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</si>
  <si>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</si>
  <si>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</si>
  <si>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</si>
  <si>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</si>
  <si>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</si>
  <si>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</si>
  <si>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</si>
  <si>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</si>
  <si>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</si>
  <si>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</si>
  <si>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</si>
  <si>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</si>
  <si>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</si>
  <si>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</si>
  <si>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</si>
  <si>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</si>
  <si>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</si>
  <si>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</si>
  <si>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</si>
  <si>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</si>
  <si>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</si>
  <si>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</si>
  <si>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</si>
  <si>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</si>
  <si>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</si>
  <si>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</si>
  <si>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</si>
  <si>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</si>
  <si>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</si>
  <si>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</si>
  <si>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</si>
  <si>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</si>
  <si>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</si>
  <si>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</si>
  <si>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</si>
  <si>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</si>
  <si>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</si>
  <si>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</si>
  <si>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</si>
  <si>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</si>
  <si>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</si>
  <si>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</si>
  <si>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</si>
  <si>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</si>
  <si>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</si>
  <si>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</si>
  <si>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</si>
  <si>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</si>
  <si>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</si>
  <si>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</si>
  <si>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</si>
  <si>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</si>
  <si>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</si>
  <si>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</si>
  <si>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</si>
  <si>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</si>
  <si>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</si>
  <si>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</si>
  <si>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</si>
  <si>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</si>
  <si>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</si>
  <si>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</si>
  <si>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</si>
  <si>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</si>
  <si>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</si>
  <si>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</si>
  <si>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</si>
  <si>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</si>
  <si>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</si>
  <si>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</si>
  <si>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</si>
  <si>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</si>
  <si>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</si>
  <si>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</si>
  <si>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</si>
  <si>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</si>
  <si>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</si>
  <si>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</si>
  <si>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</si>
  <si>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</si>
  <si>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</si>
  <si>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</si>
  <si>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</si>
  <si>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</si>
  <si>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</si>
  <si>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</si>
  <si>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</si>
  <si>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</si>
  <si>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</si>
  <si>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</si>
  <si>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</si>
  <si>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</si>
  <si>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</si>
  <si>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</si>
  <si>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</si>
  <si>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</si>
  <si>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</si>
  <si>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</si>
  <si>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</si>
  <si>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</si>
  <si>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</si>
  <si>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</si>
  <si>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</si>
  <si>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</si>
  <si>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</si>
  <si>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</si>
  <si>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</si>
  <si>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</si>
  <si>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</si>
  <si>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</si>
  <si>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</si>
  <si>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</si>
  <si>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</si>
  <si>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</si>
  <si>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</si>
  <si>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</si>
  <si>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</si>
  <si>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</si>
  <si>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</si>
  <si>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</si>
  <si>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</si>
  <si>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</si>
  <si>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</si>
  <si>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</si>
  <si>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</si>
  <si>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</si>
  <si>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</si>
  <si>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</si>
  <si>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</si>
  <si>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</si>
  <si>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</si>
  <si>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</si>
  <si>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</si>
  <si>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</si>
  <si>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</si>
  <si>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</si>
  <si>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</si>
  <si>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</si>
  <si>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</si>
  <si>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</si>
  <si>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</si>
  <si>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</si>
  <si>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</si>
  <si>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</si>
  <si>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</si>
  <si>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</si>
  <si>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</si>
  <si>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</si>
  <si>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</si>
  <si>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</si>
  <si>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</si>
  <si>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</si>
  <si>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</si>
  <si>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</si>
  <si>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</si>
  <si>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</si>
  <si>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</si>
  <si>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</si>
  <si>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</si>
  <si>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</si>
  <si>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</si>
  <si>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</si>
  <si>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</si>
  <si>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</si>
  <si>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</si>
  <si>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</si>
  <si>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</si>
  <si>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</si>
  <si>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</si>
  <si>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</si>
  <si>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</si>
  <si>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</si>
  <si>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</si>
  <si>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</si>
  <si>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</si>
  <si>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</si>
  <si>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</si>
  <si>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</si>
  <si>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</si>
  <si>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</si>
  <si>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</si>
  <si>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</si>
  <si>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</si>
  <si>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</si>
  <si>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</si>
  <si>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</si>
  <si>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</si>
  <si>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</si>
  <si>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</si>
  <si>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</si>
  <si>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</si>
  <si>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</si>
  <si>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</si>
  <si>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</si>
  <si>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</si>
  <si>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</si>
  <si>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</si>
  <si>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</si>
  <si>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</si>
  <si>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</si>
  <si>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</si>
  <si>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</si>
  <si>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</si>
  <si>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</si>
  <si>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</si>
  <si>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</si>
  <si>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</si>
  <si>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</si>
  <si>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</si>
  <si>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</si>
  <si>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</si>
  <si>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</si>
  <si>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</si>
  <si>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</si>
  <si>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</si>
  <si>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</si>
  <si>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</si>
  <si>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</si>
  <si>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</si>
  <si>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</si>
  <si>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</si>
  <si>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</si>
  <si>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</si>
  <si>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</si>
  <si>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</si>
  <si>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</si>
  <si>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</si>
  <si>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</si>
  <si>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</si>
  <si>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</si>
  <si>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</si>
  <si>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</si>
  <si>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</si>
  <si>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</si>
  <si>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</si>
  <si>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</si>
  <si>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</si>
  <si>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</si>
  <si>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</si>
  <si>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</si>
  <si>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</si>
  <si>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</si>
  <si>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</si>
  <si>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</si>
  <si>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</si>
  <si>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</si>
  <si>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</si>
  <si>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</si>
  <si>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</si>
  <si>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</si>
  <si>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</si>
  <si>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</si>
  <si>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</si>
  <si>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</si>
  <si>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</si>
  <si>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</si>
  <si>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</si>
  <si>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</si>
  <si>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</si>
  <si>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</si>
  <si>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</si>
  <si>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</si>
  <si>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</si>
  <si>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</si>
  <si>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</si>
  <si>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</si>
  <si>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</si>
  <si>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</si>
  <si>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</si>
  <si>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</si>
  <si>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</si>
  <si>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</si>
  <si>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</si>
  <si>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</si>
  <si>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</si>
  <si>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</si>
  <si>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</si>
  <si>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</si>
  <si>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</si>
  <si>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</si>
  <si>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</si>
  <si>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</si>
  <si>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</si>
  <si>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</si>
  <si>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</si>
  <si>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</si>
  <si>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</si>
  <si>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</si>
  <si>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</si>
  <si>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</si>
  <si>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</si>
  <si>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</si>
  <si>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</si>
  <si>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</si>
  <si>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</si>
  <si>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</si>
  <si>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</si>
  <si>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</si>
  <si>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</si>
  <si>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</si>
  <si>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</si>
  <si>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</si>
  <si>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</si>
  <si>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</si>
  <si>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</si>
  <si>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</si>
  <si>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</si>
  <si>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</si>
  <si>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</si>
  <si>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</si>
  <si>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</si>
  <si>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</si>
  <si>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</si>
  <si>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</si>
  <si>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</si>
  <si>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</si>
  <si>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</si>
  <si>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</si>
  <si>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</si>
  <si>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</si>
  <si>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</si>
  <si>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</si>
  <si>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</si>
  <si>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</si>
  <si>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</si>
  <si>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</si>
  <si>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</si>
  <si>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</si>
  <si>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</si>
  <si>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</si>
  <si>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</si>
  <si>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</si>
  <si>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</si>
  <si>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</si>
  <si>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</si>
  <si>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</si>
  <si>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</si>
  <si>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</si>
  <si>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</si>
  <si>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</si>
  <si>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</si>
  <si>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</si>
  <si>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</si>
  <si>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</si>
  <si>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</si>
  <si>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</si>
  <si>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</si>
  <si>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</si>
  <si>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</si>
  <si>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</si>
  <si>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</si>
  <si>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</si>
  <si>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</si>
  <si>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</si>
  <si>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</si>
  <si>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</si>
  <si>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</si>
  <si>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</si>
  <si>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</si>
  <si>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</si>
  <si>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</si>
  <si>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</si>
  <si>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</si>
  <si>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</si>
  <si>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</si>
  <si>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</si>
  <si>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</si>
  <si>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</si>
  <si>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</si>
  <si>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</si>
  <si>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</si>
  <si>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</si>
  <si>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</si>
  <si>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</si>
  <si>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</si>
  <si>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</si>
  <si>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</si>
  <si>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</si>
  <si>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</si>
  <si>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</si>
  <si>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</si>
  <si>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</si>
  <si>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</si>
  <si>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</si>
  <si>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</si>
  <si>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</si>
  <si>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</si>
  <si>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</si>
  <si>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</si>
  <si>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</si>
  <si>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</si>
  <si>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</si>
  <si>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</si>
  <si>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</si>
  <si>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</si>
  <si>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</si>
  <si>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</si>
  <si>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</si>
  <si>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</si>
  <si>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</si>
  <si>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</si>
  <si>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</si>
  <si>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</si>
  <si>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</si>
  <si>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</si>
  <si>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</si>
  <si>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</si>
  <si>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</si>
  <si>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</si>
  <si>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</si>
  <si>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</si>
  <si>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</si>
  <si>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</si>
  <si>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</si>
  <si>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</si>
  <si>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</si>
  <si>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</si>
  <si>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</si>
  <si>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</si>
  <si>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</si>
  <si>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</si>
  <si>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</si>
  <si>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</si>
  <si>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</si>
  <si>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</si>
  <si>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</si>
  <si>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</si>
  <si>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</si>
  <si>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</si>
  <si>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</si>
  <si>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</si>
  <si>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</si>
  <si>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</si>
  <si>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</si>
  <si>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</si>
  <si>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</si>
  <si>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</si>
  <si>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</si>
  <si>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</si>
  <si>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</si>
  <si>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</si>
  <si>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</si>
  <si>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</si>
  <si>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</si>
  <si>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</si>
  <si>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</si>
  <si>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</si>
  <si>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</si>
  <si>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</si>
  <si>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</si>
  <si>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</si>
  <si>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</si>
  <si>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</si>
  <si>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</si>
  <si>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</si>
  <si>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</si>
  <si>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</si>
  <si>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</si>
  <si>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</si>
  <si>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</si>
  <si>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</si>
  <si>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</si>
  <si>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</si>
  <si>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</si>
  <si>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</si>
  <si>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</si>
  <si>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</si>
  <si>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</si>
  <si>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</si>
  <si>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</si>
  <si>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</si>
  <si>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</si>
  <si>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</si>
  <si>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</si>
  <si>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</si>
  <si>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</si>
  <si>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</si>
  <si>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</si>
  <si>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</si>
  <si>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</si>
  <si>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</si>
  <si>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</si>
  <si>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</si>
  <si>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</si>
  <si>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</si>
  <si>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</si>
  <si>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</si>
  <si>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</si>
  <si>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</si>
  <si>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</si>
  <si>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</si>
  <si>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</si>
  <si>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</si>
  <si>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</si>
  <si>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</si>
  <si>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</si>
  <si>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</si>
  <si>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</si>
  <si>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</si>
  <si>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</si>
  <si>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</si>
  <si>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</si>
  <si>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</si>
  <si>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</si>
  <si>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</si>
  <si>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</si>
  <si>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</si>
  <si>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</si>
  <si>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</si>
  <si>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</si>
  <si>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</si>
  <si>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</si>
  <si>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</si>
  <si>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</si>
  <si>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</si>
  <si>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</si>
  <si>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</si>
  <si>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</si>
  <si>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</si>
  <si>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</si>
  <si>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</si>
  <si>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</si>
  <si>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</si>
  <si>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</si>
  <si>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</si>
  <si>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</si>
  <si>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</si>
  <si>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</si>
  <si>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</si>
  <si>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</si>
  <si>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</si>
  <si>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</si>
  <si>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</si>
  <si>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</si>
  <si>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</si>
  <si>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</si>
  <si>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</si>
  <si>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</si>
  <si>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</si>
  <si>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</si>
  <si>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</si>
  <si>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</si>
  <si>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</si>
  <si>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</si>
  <si>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</si>
  <si>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</si>
  <si>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</si>
  <si>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</si>
  <si>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</si>
  <si>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</si>
  <si>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</si>
  <si>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</si>
  <si>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</si>
  <si>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</si>
  <si>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</si>
  <si>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</si>
  <si>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</si>
  <si>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</si>
  <si>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</si>
  <si>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</si>
  <si>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</si>
  <si>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</si>
  <si>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</si>
  <si>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</si>
  <si>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</si>
  <si>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</si>
  <si>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</si>
  <si>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</si>
  <si>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</si>
  <si>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</si>
  <si>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</si>
  <si>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</si>
  <si>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</si>
  <si>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</si>
  <si>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</si>
  <si>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</si>
  <si>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</si>
  <si>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</si>
  <si>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</si>
  <si>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</si>
  <si>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</si>
  <si>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</si>
  <si>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</si>
  <si>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</si>
  <si>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</si>
  <si>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</si>
  <si>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</si>
  <si>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</si>
  <si>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</si>
  <si>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</si>
  <si>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</si>
  <si>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</si>
  <si>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</si>
  <si>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</si>
  <si>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</si>
  <si>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</si>
  <si>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</si>
  <si>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</si>
  <si>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</si>
  <si>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</si>
  <si>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</si>
  <si>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</si>
  <si>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</si>
  <si>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</si>
  <si>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</si>
  <si>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</si>
  <si>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</si>
  <si>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</si>
  <si>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</si>
  <si>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</si>
  <si>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</si>
  <si>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</si>
  <si>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</si>
  <si>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</si>
  <si>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</si>
  <si>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</si>
  <si>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</si>
  <si>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</si>
  <si>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</si>
  <si>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</si>
  <si>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</si>
  <si>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</si>
  <si>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</si>
  <si>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</si>
  <si>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</si>
  <si>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</si>
  <si>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</si>
  <si>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</si>
  <si>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</si>
  <si>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</si>
  <si>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</si>
  <si>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</si>
  <si>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</si>
  <si>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</si>
  <si>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</si>
  <si>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</si>
  <si>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</si>
  <si>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</si>
  <si>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</si>
  <si>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</si>
  <si>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</si>
  <si>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</si>
  <si>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</si>
  <si>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</si>
  <si>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</si>
  <si>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</si>
  <si>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</si>
  <si>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</si>
  <si>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</si>
  <si>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</si>
  <si>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</si>
  <si>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</si>
  <si>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</si>
  <si>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</si>
  <si>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</si>
  <si>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</si>
  <si>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</si>
  <si>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</si>
  <si>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</si>
  <si>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</si>
  <si>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</si>
  <si>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</si>
  <si>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</si>
  <si>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</si>
  <si>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</si>
  <si>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</si>
  <si>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</si>
  <si>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</si>
  <si>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</si>
  <si>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</si>
  <si>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</si>
  <si>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</si>
  <si>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</si>
  <si>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</si>
  <si>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</si>
  <si>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</si>
  <si>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</si>
  <si>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</si>
  <si>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</si>
  <si>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</si>
  <si>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</si>
  <si>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</si>
  <si>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</si>
  <si>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</si>
  <si>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</si>
  <si>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</si>
  <si>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</si>
  <si>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</si>
  <si>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</si>
  <si>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</si>
  <si>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</si>
  <si>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</si>
  <si>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</si>
  <si>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</si>
  <si>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</si>
  <si>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</si>
  <si>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</si>
  <si>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</si>
  <si>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</si>
  <si>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</si>
  <si>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</si>
  <si>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</si>
  <si>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</si>
  <si>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</si>
  <si>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</si>
  <si>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</si>
  <si>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</si>
  <si>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</si>
  <si>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</si>
  <si>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</si>
  <si>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</si>
  <si>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</si>
  <si>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</si>
  <si>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</si>
  <si>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</si>
  <si>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</si>
  <si>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</si>
  <si>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</si>
  <si>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</si>
  <si>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</si>
  <si>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</si>
  <si>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</si>
  <si>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</si>
  <si>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</si>
  <si>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</si>
  <si>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</si>
  <si>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</si>
  <si>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</si>
  <si>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</si>
  <si>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</si>
  <si>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</si>
  <si>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</si>
  <si>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</si>
  <si>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</si>
  <si>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</si>
  <si>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</si>
  <si>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</si>
  <si>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</si>
  <si>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</si>
  <si>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</si>
  <si>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</si>
  <si>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</si>
  <si>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</si>
  <si>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</si>
  <si>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</si>
  <si>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</si>
  <si>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</si>
  <si>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</si>
  <si>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</si>
  <si>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</si>
  <si>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</si>
  <si>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</si>
  <si>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</si>
  <si>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</si>
  <si>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</si>
  <si>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</si>
  <si>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</si>
  <si>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</si>
  <si>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</si>
  <si>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</si>
  <si>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</si>
  <si>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</si>
  <si>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</si>
  <si>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</si>
  <si>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</si>
  <si>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</si>
  <si>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</si>
  <si>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</si>
  <si>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</si>
  <si>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</si>
  <si>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</si>
  <si>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</si>
  <si>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</si>
  <si>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</si>
  <si>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</si>
  <si>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</si>
  <si>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</si>
  <si>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</si>
  <si>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</si>
  <si>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</si>
  <si>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</si>
  <si>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</si>
  <si>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</si>
  <si>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</si>
  <si>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</si>
  <si>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</si>
  <si>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</si>
  <si>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</si>
  <si>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</si>
  <si>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</si>
  <si>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</si>
  <si>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</si>
  <si>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</si>
  <si>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</si>
  <si>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</si>
  <si>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</si>
  <si>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</si>
  <si>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</si>
  <si>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</si>
  <si>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</si>
  <si>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</si>
  <si>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</si>
  <si>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</si>
  <si>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</si>
  <si>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</si>
  <si>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</si>
  <si>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</si>
  <si>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</si>
  <si>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</si>
  <si>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</si>
  <si>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</si>
  <si>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</si>
  <si>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</si>
  <si>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</si>
  <si>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</si>
  <si>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</si>
  <si>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</si>
  <si>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</si>
  <si>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</si>
  <si>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</si>
  <si>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</si>
  <si>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</si>
  <si>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</si>
  <si>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</si>
  <si>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</si>
  <si>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</si>
  <si>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</si>
  <si>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</si>
  <si>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</si>
  <si>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</si>
  <si>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</si>
  <si>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</si>
  <si>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</si>
  <si>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</si>
  <si>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</si>
  <si>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</si>
  <si>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</si>
  <si>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</si>
  <si>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</si>
  <si>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</si>
  <si>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</si>
  <si>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</si>
  <si>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</si>
  <si>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</si>
  <si>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</si>
  <si>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</si>
  <si>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</si>
  <si>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</si>
  <si>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</si>
  <si>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</si>
  <si>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</si>
  <si>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</si>
  <si>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</si>
  <si>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</si>
  <si>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</si>
  <si>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</si>
  <si>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</si>
  <si>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</si>
  <si>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</si>
  <si>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</si>
  <si>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</si>
  <si>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</si>
  <si>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</si>
  <si>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</si>
  <si>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</si>
  <si>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</si>
  <si>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</si>
  <si>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</si>
  <si>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</si>
  <si>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</si>
  <si>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</si>
  <si>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</si>
  <si>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</si>
  <si>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</si>
  <si>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</si>
  <si>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</si>
  <si>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</si>
  <si>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</si>
  <si>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</si>
  <si>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</si>
  <si>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</si>
  <si>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</si>
  <si>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</si>
  <si>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</si>
  <si>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</si>
  <si>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</si>
  <si>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</si>
  <si>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</si>
  <si>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</si>
  <si>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</si>
  <si>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</si>
  <si>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</si>
  <si>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</si>
  <si>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</si>
  <si>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</si>
  <si>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</si>
  <si>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</si>
  <si>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</si>
  <si>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</si>
  <si>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</si>
  <si>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</si>
  <si>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</si>
  <si>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</si>
  <si>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</si>
  <si>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</si>
  <si>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</si>
  <si>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</si>
  <si>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</si>
  <si>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</si>
  <si>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</si>
  <si>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</si>
  <si>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</si>
  <si>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</si>
  <si>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</si>
  <si>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</si>
  <si>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</si>
  <si>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</si>
  <si>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</si>
  <si>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</si>
  <si>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</si>
  <si>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</si>
  <si>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</si>
  <si>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</si>
  <si>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</si>
  <si>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</si>
  <si>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</si>
  <si>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</si>
  <si>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</si>
  <si>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</si>
  <si>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</si>
  <si>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</si>
  <si>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</si>
  <si>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</si>
  <si>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</si>
  <si>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</si>
  <si>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</si>
  <si>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</si>
  <si>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</si>
  <si>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</si>
  <si>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</si>
  <si>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</si>
  <si>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</si>
  <si>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</si>
  <si>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</si>
  <si>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</si>
  <si>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</si>
  <si>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</si>
  <si>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</si>
  <si>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</si>
  <si>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</si>
  <si>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</si>
  <si>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</si>
  <si>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</si>
  <si>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</si>
  <si>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</si>
  <si>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</si>
  <si>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</si>
  <si>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</si>
  <si>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</si>
  <si>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</si>
  <si>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</si>
  <si>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</si>
  <si>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</si>
  <si>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</si>
  <si>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</si>
  <si>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</si>
  <si>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</si>
  <si>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</si>
  <si>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</si>
  <si>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</si>
  <si>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</si>
  <si>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</si>
  <si>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</si>
  <si>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</si>
  <si>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</si>
  <si>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</si>
  <si>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</si>
  <si>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</si>
  <si>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</si>
  <si>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</si>
  <si>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</si>
  <si>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</si>
  <si>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</si>
  <si>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</si>
  <si>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</si>
  <si>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</si>
  <si>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</si>
  <si>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</si>
  <si>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</si>
  <si>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</si>
  <si>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</si>
  <si>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</si>
  <si>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</si>
  <si>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</si>
  <si>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</si>
  <si>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</si>
  <si>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</si>
  <si>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</si>
  <si>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</si>
  <si>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</si>
  <si>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</si>
  <si>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</si>
  <si>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</si>
  <si>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</si>
  <si>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</si>
  <si>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</si>
  <si>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</si>
  <si>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</si>
  <si>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</si>
  <si>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</si>
  <si>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</si>
  <si>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</si>
  <si>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</si>
  <si>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</si>
  <si>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</si>
  <si>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</si>
  <si>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</si>
  <si>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</si>
  <si>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</si>
  <si>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</si>
  <si>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</si>
  <si>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</si>
  <si>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</si>
  <si>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</si>
  <si>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</si>
  <si>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</si>
  <si>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</si>
  <si>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</si>
  <si>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</si>
  <si>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</si>
  <si>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</si>
  <si>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</si>
  <si>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</si>
  <si>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</si>
  <si>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</si>
  <si>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</si>
  <si>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</si>
  <si>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</si>
  <si>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</si>
  <si>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</si>
  <si>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</si>
  <si>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</si>
  <si>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</si>
  <si>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</si>
  <si>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</si>
  <si>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</si>
  <si>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</si>
  <si>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</si>
  <si>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</si>
  <si>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</si>
  <si>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</si>
  <si>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</si>
  <si>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</si>
  <si>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</si>
  <si>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</si>
  <si>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</si>
  <si>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</si>
  <si>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</si>
  <si>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</si>
  <si>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</si>
  <si>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</si>
  <si>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</si>
  <si>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</si>
  <si>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</si>
  <si>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</si>
  <si>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</si>
  <si>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</si>
  <si>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</si>
  <si>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</si>
  <si>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</si>
  <si>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</si>
  <si>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</si>
  <si>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</si>
  <si>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</si>
  <si>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</si>
  <si>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</si>
  <si>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</si>
  <si>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</si>
  <si>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</si>
  <si>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</si>
  <si>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</si>
  <si>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</si>
  <si>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</si>
  <si>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</si>
  <si>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</si>
  <si>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</si>
  <si>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</si>
  <si>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</si>
  <si>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</si>
  <si>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</si>
  <si>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</si>
  <si>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</si>
  <si>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</si>
  <si>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</si>
  <si>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</si>
  <si>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</si>
  <si>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</si>
  <si>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</si>
  <si>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</si>
  <si>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</si>
  <si>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</si>
  <si>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</si>
  <si>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</si>
  <si>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</si>
  <si>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</si>
  <si>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</si>
  <si>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</si>
  <si>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</si>
  <si>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</si>
  <si>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</si>
  <si>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</si>
  <si>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</si>
  <si>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</si>
  <si>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</si>
  <si>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</si>
  <si>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</si>
  <si>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</si>
  <si>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</si>
  <si>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</si>
  <si>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</si>
  <si>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</si>
  <si>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</si>
  <si>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</si>
  <si>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</si>
  <si>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</si>
  <si>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</si>
  <si>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</si>
  <si>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</si>
  <si>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</si>
  <si>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</si>
  <si>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</si>
  <si>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</si>
  <si>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</si>
  <si>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</si>
  <si>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</si>
  <si>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</si>
  <si>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</si>
  <si>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</si>
  <si>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</si>
  <si>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</si>
  <si>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</si>
  <si>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</si>
  <si>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</si>
  <si>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</si>
  <si>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</si>
  <si>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</si>
  <si>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</si>
  <si>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</si>
  <si>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</si>
  <si>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</si>
  <si>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</si>
  <si>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</si>
  <si>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</si>
  <si>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</si>
  <si>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</si>
  <si>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</si>
  <si>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</si>
  <si>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</si>
  <si>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</si>
  <si>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</si>
  <si>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</si>
  <si>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</si>
  <si>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</si>
  <si>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</si>
  <si>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</si>
  <si>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</si>
  <si>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</si>
  <si>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</si>
  <si>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</si>
  <si>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</si>
  <si>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</si>
  <si>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</si>
  <si>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</si>
  <si>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</si>
  <si>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</si>
  <si>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</si>
  <si>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</si>
  <si>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</si>
  <si>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</si>
  <si>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</si>
  <si>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</si>
  <si>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</si>
  <si>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</si>
  <si>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</si>
  <si>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</si>
  <si>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</si>
  <si>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</si>
  <si>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</si>
  <si>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</si>
  <si>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</si>
  <si>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</si>
  <si>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</si>
  <si>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</si>
  <si>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</si>
  <si>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</si>
  <si>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</si>
  <si>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</si>
  <si>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</si>
  <si>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</si>
  <si>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</si>
  <si>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</si>
  <si>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</si>
  <si>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</si>
  <si>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</si>
  <si>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</si>
  <si>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</si>
  <si>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</si>
  <si>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</si>
  <si>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</si>
  <si>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</si>
  <si>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</si>
  <si>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</si>
  <si>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</si>
  <si>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</si>
  <si>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</si>
  <si>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</si>
  <si>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</si>
  <si>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</si>
  <si>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</si>
  <si>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</si>
  <si>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</si>
  <si>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</si>
  <si>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</si>
  <si>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</si>
  <si>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</si>
  <si>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</si>
  <si>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</si>
  <si>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</si>
  <si>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</si>
  <si>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</si>
  <si>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</si>
  <si>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</si>
  <si>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</si>
  <si>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</si>
  <si>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</si>
  <si>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</si>
  <si>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</si>
  <si>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</si>
  <si>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</si>
  <si>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</si>
  <si>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</si>
  <si>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</si>
  <si>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</si>
  <si>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</si>
  <si>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</si>
  <si>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</si>
  <si>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</si>
  <si>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</si>
  <si>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</si>
  <si>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</si>
  <si>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RAFI GmbH &amp; Co. KG</t>
  </si>
  <si>
    <t>315436832</t>
  </si>
  <si>
    <t>Development Support</t>
  </si>
  <si>
    <t>Ravensburger Strasse 128-134, D-88276 Berg</t>
  </si>
  <si>
    <t>Karsten Hoffmann</t>
  </si>
  <si>
    <t>karsten.hoffmann@rafi-group.com</t>
  </si>
  <si>
    <t>0049 751 891284</t>
  </si>
  <si>
    <t>RoHS &amp; REACH Representative</t>
  </si>
  <si>
    <t>+49 751891284</t>
  </si>
  <si>
    <t>Based on company level EMRTs from our supplier it is included in some supplier products.</t>
  </si>
  <si>
    <t>CID001153</t>
  </si>
  <si>
    <t>Metalor Technologies S.A.</t>
  </si>
  <si>
    <r>
      <rPr>
        <sz val="10"/>
        <rFont val="宋体"/>
        <family val="3"/>
        <charset val="134"/>
      </rPr>
      <t>甘肃省金昌市金川区兰州路</t>
    </r>
    <r>
      <rPr>
        <sz val="10"/>
        <rFont val="Verdana"/>
        <family val="2"/>
      </rPr>
      <t>2</t>
    </r>
    <r>
      <rPr>
        <sz val="10"/>
        <rFont val="宋体"/>
        <family val="3"/>
        <charset val="134"/>
      </rPr>
      <t>号</t>
    </r>
  </si>
  <si>
    <t>甘肃金昌市金川区</t>
  </si>
  <si>
    <t>甘肃省</t>
  </si>
  <si>
    <t>CID000855</t>
  </si>
  <si>
    <t>Jiangxi Copper Co., Ltd. Guixi Smelter</t>
  </si>
  <si>
    <t>Metallurgical Boulevard</t>
  </si>
  <si>
    <t>guixi city</t>
  </si>
  <si>
    <t>Jiangxi province</t>
  </si>
  <si>
    <t>CID001947</t>
  </si>
  <si>
    <t>Jinguan Copper Industry Branch of Tongling Nonferrous Metals Group Co., Ltd.</t>
  </si>
  <si>
    <t>1st #, Xihu 2nd Road, Development Zone</t>
  </si>
  <si>
    <t>Tongling City</t>
  </si>
  <si>
    <t>Anhui Province</t>
  </si>
  <si>
    <t>CID000197</t>
  </si>
  <si>
    <t>Yunnan Copper Industry Co., Ltd.</t>
  </si>
  <si>
    <t>Wangjiaqiao Yunzhi Road, Wuhai District</t>
  </si>
  <si>
    <t>Kunming City</t>
  </si>
  <si>
    <t>Yunnan Province</t>
  </si>
  <si>
    <t>Nickel</t>
    <phoneticPr fontId="84" type="noConversion"/>
  </si>
  <si>
    <t>Clydach Refinery</t>
  </si>
  <si>
    <t>Clydach,Swansea, WalesSA6 5QR</t>
  </si>
  <si>
    <t>All identified smelters have been validated as compliant based on their statements.</t>
  </si>
  <si>
    <t>https://www.rafi-group.com/business/responsible-minerals-sourcing-policy/</t>
  </si>
  <si>
    <t>Checking the information provided by our suppliers and, if necessary, requesting correction in the event of non-compliance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</si>
</sst>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3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
      <sz val="10"/>
      <name val="宋体"/>
      <family val="3"/>
      <charset val="134"/>
    </font>
    <font>
      <sz val="10"/>
      <name val="Verdana"/>
      <charset val="134"/>
    </font>
    <font>
      <sz val="10"/>
      <color indexed="8"/>
      <name val="Arial"/>
      <charset val="134"/>
    </font>
    <font>
      <sz val="11"/>
      <color theme="1"/>
      <name val="Calibri"/>
      <charset val="134"/>
      <scheme val="minor"/>
    </font>
    <font>
      <sz val="11"/>
      <color theme="1"/>
      <name val="Calibri"/>
      <charset val="136"/>
      <scheme val="minor"/>
    </font>
    <font>
      <sz val="8"/>
      <color rgb="FF333333"/>
      <name val="Arial"/>
      <charset val="134"/>
    </font>
    <font>
      <sz val="9"/>
      <name val="Arial"/>
      <charset val="134"/>
    </font>
    <font>
      <sz val="10"/>
      <name val="宋体"/>
      <charset val="134"/>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
      <left style="thin">
        <color indexed="64"/>
      </left>
      <right style="thin">
        <color indexed="64"/>
      </right>
      <top style="thin">
        <color indexed="64"/>
      </top>
      <bottom style="thin">
        <color indexed="64"/>
      </bottom>
      <diagonal/>
    </border>
  </borders>
  <cellStyleXfs count="835">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xf numFmtId="0" fontId="114" fillId="0" borderId="0" applyNumberFormat="0" applyFill="0" applyBorder="0" applyAlignment="0" applyProtection="0"/>
    <xf numFmtId="0" fontId="131" fillId="0" borderId="0"/>
    <xf numFmtId="0" fontId="133" fillId="0" borderId="0"/>
    <xf numFmtId="0" fontId="134" fillId="0" borderId="0"/>
  </cellStyleXfs>
  <cellXfs count="502">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8"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8"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169" fontId="17" fillId="45" borderId="31" xfId="0" applyNumberFormat="1" applyFont="1" applyFill="1" applyBorder="1" applyAlignment="1" applyProtection="1">
      <alignment horizontal="left" wrapText="1"/>
      <protection locked="0"/>
    </xf>
    <xf numFmtId="169"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49" fontId="114" fillId="45" borderId="56" xfId="831" applyNumberFormat="1" applyFill="1" applyBorder="1" applyAlignment="1" applyProtection="1">
      <alignment horizontal="left" vertical="center" wrapText="1"/>
      <protection locked="0"/>
    </xf>
    <xf numFmtId="49" fontId="114" fillId="45" borderId="56" xfId="831" applyNumberFormat="1" applyFill="1" applyBorder="1" applyAlignment="1" applyProtection="1">
      <alignment horizontal="center" vertical="center" wrapText="1"/>
      <protection locked="0"/>
    </xf>
    <xf numFmtId="49" fontId="114" fillId="45" borderId="11" xfId="828" applyNumberFormat="1" applyFill="1" applyBorder="1" applyAlignment="1" applyProtection="1">
      <alignment horizontal="center" vertical="center" wrapText="1"/>
      <protection locked="0"/>
    </xf>
    <xf numFmtId="49" fontId="114" fillId="45" borderId="33" xfId="828" applyNumberFormat="1" applyFill="1" applyBorder="1" applyAlignment="1" applyProtection="1">
      <alignment horizontal="center" vertical="center" wrapText="1"/>
      <protection locked="0"/>
    </xf>
    <xf numFmtId="49" fontId="0" fillId="0" borderId="84" xfId="0" applyNumberFormat="1" applyBorder="1" applyAlignment="1" applyProtection="1">
      <alignment vertical="center"/>
      <protection locked="0"/>
    </xf>
    <xf numFmtId="0" fontId="0" fillId="0" borderId="84" xfId="0" applyBorder="1" applyAlignment="1" applyProtection="1">
      <alignment vertical="center" wrapText="1"/>
      <protection locked="0" hidden="1"/>
    </xf>
    <xf numFmtId="0" fontId="82" fillId="45" borderId="65" xfId="829" applyFill="1" applyBorder="1" applyAlignment="1" applyProtection="1">
      <alignment horizontal="left" vertical="center" wrapText="1"/>
      <protection locked="0" hidden="1"/>
    </xf>
    <xf numFmtId="0" fontId="130" fillId="45" borderId="66" xfId="829" applyFont="1" applyFill="1" applyBorder="1" applyAlignment="1" applyProtection="1">
      <alignment horizontal="left" vertical="center" wrapText="1"/>
      <protection locked="0" hidden="1"/>
    </xf>
    <xf numFmtId="49" fontId="131" fillId="0" borderId="18" xfId="832" applyNumberFormat="1" applyBorder="1" applyAlignment="1" applyProtection="1">
      <alignment vertical="center"/>
      <protection locked="0"/>
    </xf>
    <xf numFmtId="0" fontId="131" fillId="0" borderId="18" xfId="832" applyBorder="1" applyAlignment="1" applyProtection="1">
      <alignment vertical="center" wrapText="1"/>
      <protection locked="0" hidden="1"/>
    </xf>
    <xf numFmtId="0" fontId="131" fillId="0" borderId="46" xfId="832" applyBorder="1" applyAlignment="1" applyProtection="1">
      <alignment horizontal="left" vertical="center" wrapText="1"/>
      <protection locked="0" hidden="1"/>
    </xf>
    <xf numFmtId="0" fontId="133" fillId="0" borderId="18" xfId="833" applyBorder="1" applyAlignment="1" applyProtection="1">
      <alignment vertical="center" wrapText="1"/>
      <protection locked="0" hidden="1"/>
    </xf>
    <xf numFmtId="0" fontId="135" fillId="0" borderId="18" xfId="834" applyFont="1" applyBorder="1" applyAlignment="1" applyProtection="1">
      <alignment horizontal="center" vertical="center"/>
      <protection locked="0"/>
    </xf>
    <xf numFmtId="0" fontId="132" fillId="0" borderId="46" xfId="521" applyFont="1" applyBorder="1" applyAlignment="1" applyProtection="1">
      <alignment horizontal="left" vertical="center" wrapText="1"/>
      <protection locked="0" hidden="1"/>
    </xf>
    <xf numFmtId="0" fontId="0" fillId="0" borderId="46" xfId="521" applyFont="1" applyBorder="1" applyAlignment="1" applyProtection="1">
      <alignment horizontal="left" vertical="center" wrapText="1"/>
      <protection locked="0" hidden="1"/>
    </xf>
    <xf numFmtId="0" fontId="136" fillId="0" borderId="46" xfId="521" applyFont="1" applyBorder="1" applyAlignment="1" applyProtection="1">
      <alignment horizontal="left" vertical="center" wrapText="1"/>
      <protection locked="0" hidden="1"/>
    </xf>
    <xf numFmtId="0" fontId="136" fillId="0" borderId="65" xfId="521" applyFont="1" applyBorder="1" applyAlignment="1" applyProtection="1">
      <alignment horizontal="left" vertical="center" wrapText="1"/>
      <protection locked="0" hidden="1"/>
    </xf>
    <xf numFmtId="0" fontId="136" fillId="0" borderId="66" xfId="521" applyFont="1" applyBorder="1" applyAlignment="1" applyProtection="1">
      <alignment horizontal="left" vertical="center" wrapText="1"/>
      <protection locked="0" hidden="1"/>
    </xf>
    <xf numFmtId="0" fontId="137" fillId="45" borderId="65" xfId="521" applyFont="1" applyFill="1" applyBorder="1" applyAlignment="1" applyProtection="1">
      <alignment horizontal="left" vertical="center" wrapText="1"/>
      <protection locked="0" hidden="1"/>
    </xf>
    <xf numFmtId="0" fontId="137" fillId="45" borderId="66" xfId="521" applyFont="1" applyFill="1" applyBorder="1" applyAlignment="1" applyProtection="1">
      <alignment horizontal="left" vertical="center" wrapText="1"/>
      <protection locked="0" hidden="1"/>
    </xf>
    <xf numFmtId="0" fontId="0" fillId="0" borderId="0" xfId="0" applyAlignment="1" applyProtection="1">
      <alignment vertical="center"/>
      <protection locked="0"/>
    </xf>
    <xf numFmtId="0" fontId="114" fillId="45" borderId="56" xfId="831" applyFill="1" applyBorder="1" applyAlignment="1" applyProtection="1">
      <alignment horizontal="left" vertical="center" wrapText="1"/>
      <protection locked="0"/>
    </xf>
  </cellXfs>
  <cellStyles count="835">
    <cellStyle name="20 % - Akzent1" xfId="687" builtinId="30" customBuiltin="1"/>
    <cellStyle name="20 % - Akzent2" xfId="691" builtinId="34" customBuiltin="1"/>
    <cellStyle name="20 % - Akzent3" xfId="695" builtinId="38" customBuiltin="1"/>
    <cellStyle name="20 % - Akzent4" xfId="699" builtinId="42" customBuiltin="1"/>
    <cellStyle name="20 % - Akzent5" xfId="703" builtinId="46" customBuiltin="1"/>
    <cellStyle name="20 % - Akzent6" xfId="707" builtinId="5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 Akzent1" xfId="688" builtinId="31" customBuiltin="1"/>
    <cellStyle name="40 % - Akzent2" xfId="692" builtinId="35" customBuiltin="1"/>
    <cellStyle name="40 % - Akzent3" xfId="696" builtinId="39" customBuiltin="1"/>
    <cellStyle name="40 % - Akzent4" xfId="700" builtinId="43" customBuiltin="1"/>
    <cellStyle name="40 % - Akzent5" xfId="704" builtinId="47" customBuiltin="1"/>
    <cellStyle name="40 % - Akzent6" xfId="708" builtinId="5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 Akzent1" xfId="689" builtinId="32" customBuiltin="1"/>
    <cellStyle name="60 % - Akzent2" xfId="693" builtinId="36" customBuiltin="1"/>
    <cellStyle name="60 % - Akzent3" xfId="697" builtinId="40" customBuiltin="1"/>
    <cellStyle name="60 % - Akzent4" xfId="701" builtinId="44" customBuiltin="1"/>
    <cellStyle name="60 % - Akzent5" xfId="705" builtinId="48" customBuiltin="1"/>
    <cellStyle name="60 % - Akzent6" xfId="709" builtinId="52" customBuiltin="1"/>
    <cellStyle name="60% - Accent1 2" xfId="18" xr:uid="{00000000-0005-0000-0000-000025000000}"/>
    <cellStyle name="60% - Accent1 2 2" xfId="608" xr:uid="{00000000-0005-0000-0000-000026000000}"/>
    <cellStyle name="60% - Accent1 3" xfId="808" xr:uid="{B4F662A1-3A7E-4CD5-AFDB-1F205B5427FC}"/>
    <cellStyle name="60% - Accent2 2" xfId="19" xr:uid="{00000000-0005-0000-0000-000028000000}"/>
    <cellStyle name="60% - Accent2 2 2" xfId="609" xr:uid="{00000000-0005-0000-0000-000029000000}"/>
    <cellStyle name="60% - Accent2 3" xfId="811" xr:uid="{E57C1FBC-7353-4D32-8026-C8468A5B588E}"/>
    <cellStyle name="60% - Accent3 2" xfId="20" xr:uid="{00000000-0005-0000-0000-00002B000000}"/>
    <cellStyle name="60% - Accent3 2 2" xfId="610" xr:uid="{00000000-0005-0000-0000-00002C000000}"/>
    <cellStyle name="60% - Accent3 3" xfId="814" xr:uid="{AE56DF22-2A34-454C-B165-90BC7D444073}"/>
    <cellStyle name="60% - Accent4 2" xfId="21" xr:uid="{00000000-0005-0000-0000-00002E000000}"/>
    <cellStyle name="60% - Accent4 2 2" xfId="611" xr:uid="{00000000-0005-0000-0000-00002F000000}"/>
    <cellStyle name="60% - Accent4 3" xfId="817" xr:uid="{3FDA9D0D-4413-486B-983C-CC604E346407}"/>
    <cellStyle name="60% - Accent5 2" xfId="22" xr:uid="{00000000-0005-0000-0000-000031000000}"/>
    <cellStyle name="60% - Accent5 2 2" xfId="612" xr:uid="{00000000-0005-0000-0000-000032000000}"/>
    <cellStyle name="60% - Accent5 3" xfId="820" xr:uid="{88C0FC36-A568-4B68-96C1-1CFA958ECF44}"/>
    <cellStyle name="60% - Accent6 2" xfId="23" xr:uid="{00000000-0005-0000-0000-000034000000}"/>
    <cellStyle name="60% - Accent6 2 2" xfId="613" xr:uid="{00000000-0005-0000-0000-000035000000}"/>
    <cellStyle name="60% - Accent6 3" xfId="823" xr:uid="{A0853432-C6DA-4DB7-94DF-C5986DB84D44}"/>
    <cellStyle name="Accent1 2" xfId="24" xr:uid="{00000000-0005-0000-0000-000037000000}"/>
    <cellStyle name="Accent1 2 2" xfId="614" xr:uid="{00000000-0005-0000-0000-000038000000}"/>
    <cellStyle name="Accent2 2" xfId="25" xr:uid="{00000000-0005-0000-0000-00003A000000}"/>
    <cellStyle name="Accent2 2 2" xfId="615" xr:uid="{00000000-0005-0000-0000-00003B000000}"/>
    <cellStyle name="Accent3 2" xfId="26" xr:uid="{00000000-0005-0000-0000-00003D000000}"/>
    <cellStyle name="Accent3 2 2" xfId="616" xr:uid="{00000000-0005-0000-0000-00003E000000}"/>
    <cellStyle name="Accent4 2" xfId="27" xr:uid="{00000000-0005-0000-0000-000040000000}"/>
    <cellStyle name="Accent4 2 2" xfId="617" xr:uid="{00000000-0005-0000-0000-000041000000}"/>
    <cellStyle name="Accent5 2" xfId="28" xr:uid="{00000000-0005-0000-0000-000043000000}"/>
    <cellStyle name="Accent5 2 2" xfId="618" xr:uid="{00000000-0005-0000-0000-000044000000}"/>
    <cellStyle name="Accent6 2" xfId="29" xr:uid="{00000000-0005-0000-0000-000046000000}"/>
    <cellStyle name="Accent6 2 2" xfId="619" xr:uid="{00000000-0005-0000-0000-000047000000}"/>
    <cellStyle name="Akzent1" xfId="686" builtinId="29" customBuiltin="1"/>
    <cellStyle name="Akzent2" xfId="690" builtinId="33" customBuiltin="1"/>
    <cellStyle name="Akzent3" xfId="694" builtinId="37" customBuiltin="1"/>
    <cellStyle name="Akzent4" xfId="698" builtinId="41" customBuiltin="1"/>
    <cellStyle name="Akzent5" xfId="702" builtinId="45" customBuiltin="1"/>
    <cellStyle name="Akzent6" xfId="706" builtinId="49" customBuiltin="1"/>
    <cellStyle name="Ausgabe" xfId="679" builtinId="21"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Berechnung" xfId="680" builtinId="22" customBuiltin="1"/>
    <cellStyle name="Calculation 2" xfId="32" xr:uid="{00000000-0005-0000-0000-00004E000000}"/>
    <cellStyle name="Calculation 2 2" xfId="622" xr:uid="{00000000-0005-0000-0000-00004F000000}"/>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ingabe" xfId="678" builtinId="20" customBuiltin="1"/>
    <cellStyle name="Ergebnis" xfId="685" builtinId="25" customBuiltin="1"/>
    <cellStyle name="Erklärender Text" xfId="684"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4" xr:uid="{00000000-0005-0000-0000-00001F020000}"/>
    <cellStyle name="Gut" xfId="675" builtinId="26" customBuiltin="1"/>
    <cellStyle name="Heading 1 2" xfId="488" xr:uid="{00000000-0005-0000-0000-000021020000}"/>
    <cellStyle name="Heading 2 2" xfId="489" xr:uid="{00000000-0005-0000-0000-000023020000}"/>
    <cellStyle name="Heading 2 2 2" xfId="625" xr:uid="{00000000-0005-0000-0000-000024020000}"/>
    <cellStyle name="Heading 3 2" xfId="490" xr:uid="{00000000-0005-0000-0000-000026020000}"/>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2" xfId="499" xr:uid="{00000000-0005-0000-0000-000038020000}"/>
    <cellStyle name="Input 2 2" xfId="632" xr:uid="{00000000-0005-0000-0000-000039020000}"/>
    <cellStyle name="Link" xfId="831" builtinId="8"/>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chlecht" xfId="676" builtinId="27" customBuiltin="1"/>
    <cellStyle name="Standard" xfId="0" builtinId="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2" xfId="588" xr:uid="{00000000-0005-0000-0000-0000BF020000}"/>
    <cellStyle name="Total 2" xfId="589" xr:uid="{00000000-0005-0000-0000-0000C1020000}"/>
    <cellStyle name="Überschrift" xfId="670" builtinId="15" customBuiltin="1"/>
    <cellStyle name="Überschrift 1" xfId="671" builtinId="16" customBuiltin="1"/>
    <cellStyle name="Überschrift 2" xfId="672" builtinId="17" customBuiltin="1"/>
    <cellStyle name="Überschrift 3" xfId="673" builtinId="18" customBuiltin="1"/>
    <cellStyle name="Überschrift 4" xfId="674" builtinId="19" customBuiltin="1"/>
    <cellStyle name="Verknüpfte Zelle" xfId="681" builtinId="24" customBuiltin="1"/>
    <cellStyle name="Warnender Text" xfId="683" builtinId="11" customBuiltin="1"/>
    <cellStyle name="Warning Text 2" xfId="590" xr:uid="{00000000-0005-0000-0000-0000C3020000}"/>
    <cellStyle name="Zelle überprüfen" xfId="682" builtinId="23" customBuiltin="1"/>
    <cellStyle name="표준 2" xfId="591" xr:uid="{00000000-0005-0000-0000-0000C4020000}"/>
    <cellStyle name="一般 2" xfId="832" xr:uid="{E5B7CFE3-FA17-4496-9FB5-48DD0A7E0C8D}"/>
    <cellStyle name="一般 2 2" xfId="833" xr:uid="{26DC7542-0F4D-4C1A-BF48-C9AE97CDA11D}"/>
    <cellStyle name="一般 2 5" xfId="834" xr:uid="{38B078E9-95EA-4D96-9BE5-5E6E2704A90B}"/>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499">
    <dxf>
      <font>
        <color indexed="10"/>
      </font>
    </dxf>
    <dxf>
      <fill>
        <patternFill patternType="solid">
          <bgColor theme="0" tint="-0.499984740745262"/>
        </patternFill>
      </fill>
    </dxf>
    <dxf>
      <fill>
        <patternFill patternType="solid">
          <bgColor indexed="13"/>
        </patternFill>
      </fill>
    </dxf>
    <dxf>
      <fill>
        <patternFill patternType="solid">
          <bgColor indexed="13"/>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fill>
    </dxf>
    <dxf>
      <fill>
        <patternFill patternType="solid">
          <bgColor rgb="FFFFFF00"/>
        </patternFill>
      </fill>
    </dxf>
    <dxf>
      <fill>
        <patternFill patternType="solid">
          <bgColor rgb="FFFFFF00"/>
        </patternFill>
      </fill>
    </dxf>
    <dxf>
      <font>
        <color auto="1"/>
      </font>
      <fill>
        <patternFill patternType="solid">
          <bgColor indexed="10"/>
        </patternFill>
      </fill>
    </dxf>
    <dxf>
      <fill>
        <patternFill patternType="solid">
          <bgColor indexed="13"/>
        </patternFill>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indexed="13"/>
        </patternFill>
      </fill>
    </dxf>
    <dxf>
      <fill>
        <patternFill>
          <bgColor theme="0" tint="-0.499984740745262"/>
        </patternFill>
      </fill>
    </dxf>
    <dxf>
      <fill>
        <patternFill>
          <bgColor indexed="13"/>
        </patternFill>
      </fill>
    </dxf>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bgColor rgb="FFFFFF00"/>
        </patternFill>
      </fill>
    </dxf>
    <dxf>
      <fill>
        <patternFill>
          <bgColor rgb="FFFFFF00"/>
        </patternFill>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patternType="solid">
          <bgColor indexed="13"/>
        </patternFill>
      </fill>
    </dxf>
    <dxf>
      <fill>
        <patternFill patternType="solid">
          <bgColor theme="0" tint="-0.499984740745262"/>
        </patternFill>
      </fill>
    </dxf>
    <dxf>
      <fill>
        <patternFill patternType="solid">
          <bgColor indexed="13"/>
        </patternFill>
      </fill>
    </dxf>
    <dxf>
      <fill>
        <patternFill patternType="solid">
          <bgColor rgb="FFFFFF00"/>
        </patternFill>
      </fill>
    </dxf>
    <dxf>
      <fill>
        <patternFill patternType="solid">
          <bgColor rgb="FFFFFF00"/>
        </patternFill>
      </fill>
    </dxf>
    <dxf>
      <font>
        <color auto="1"/>
      </font>
      <fill>
        <patternFill patternType="solid">
          <bgColor indexed="10"/>
        </patternFill>
      </fill>
    </dxf>
    <dxf>
      <fill>
        <patternFill patternType="solid">
          <bgColor indexed="13"/>
        </patternFill>
      </fill>
    </dxf>
    <dxf>
      <font>
        <color indexed="10"/>
      </font>
    </dxf>
    <dxf>
      <fill>
        <patternFill patternType="solid">
          <bgColor rgb="FFFF0000"/>
        </patternFill>
      </fill>
    </dxf>
    <dxf>
      <font>
        <color indexed="10"/>
      </font>
    </dxf>
    <dxf>
      <fill>
        <patternFill patternType="solid">
          <bgColor theme="0" tint="-0.499984740745262"/>
        </patternFill>
      </fill>
    </dxf>
    <dxf>
      <fill>
        <patternFill patternType="solid">
          <bgColor indexed="13"/>
        </patternFill>
      </fill>
    </dxf>
    <dxf>
      <fill>
        <patternFill patternType="solid">
          <bgColor rgb="FFFFFF00"/>
        </patternFill>
      </fill>
    </dxf>
    <dxf>
      <fill>
        <patternFill patternType="solid">
          <bgColor rgb="FFFFFF00"/>
        </patternFill>
      </fill>
    </dxf>
    <dxf>
      <font>
        <color indexed="10"/>
      </font>
    </dxf>
    <dxf>
      <fill>
        <patternFill patternType="solid">
          <bgColor theme="0" tint="-0.499984740745262"/>
        </patternFill>
      </fill>
    </dxf>
    <dxf>
      <fill>
        <patternFill patternType="solid">
          <bgColor indexed="13"/>
        </patternFill>
      </fill>
    </dxf>
    <dxf>
      <fill>
        <patternFill patternType="solid">
          <bgColor rgb="FFFFFF00"/>
        </patternFill>
      </fill>
    </dxf>
    <dxf>
      <fill>
        <patternFill patternType="solid">
          <bgColor rgb="FFFFFF00"/>
        </patternFill>
      </fill>
    </dxf>
    <dxf>
      <font>
        <color indexed="10"/>
      </font>
    </dxf>
    <dxf>
      <fill>
        <patternFill patternType="solid">
          <bgColor theme="0" tint="-0.499984740745262"/>
        </patternFill>
      </fill>
    </dxf>
    <dxf>
      <fill>
        <patternFill patternType="solid">
          <bgColor indexed="13"/>
        </patternFill>
      </fill>
    </dxf>
    <dxf>
      <fill>
        <patternFill patternType="solid">
          <bgColor rgb="FFFFFF00"/>
        </patternFill>
      </fill>
    </dxf>
    <dxf>
      <fill>
        <patternFill patternType="solid">
          <bgColor rgb="FFFFFF00"/>
        </patternFill>
      </fill>
    </dxf>
    <dxf>
      <font>
        <color indexed="10"/>
      </font>
    </dxf>
    <dxf>
      <fill>
        <patternFill patternType="solid">
          <bgColor theme="0" tint="-0.499984740745262"/>
        </patternFill>
      </fill>
    </dxf>
    <dxf>
      <fill>
        <patternFill patternType="solid">
          <bgColor indexed="13"/>
        </patternFill>
      </fill>
    </dxf>
    <dxf>
      <fill>
        <patternFill patternType="solid">
          <bgColor rgb="FFFFFF00"/>
        </patternFill>
      </fill>
    </dxf>
    <dxf>
      <fill>
        <patternFill patternType="solid">
          <bgColor rgb="FFFFFF00"/>
        </patternFill>
      </fill>
    </dxf>
    <dxf>
      <font>
        <color indexed="10"/>
      </font>
    </dxf>
    <dxf>
      <fill>
        <patternFill patternType="solid">
          <bgColor theme="0" tint="-0.499984740745262"/>
        </patternFill>
      </fill>
    </dxf>
    <dxf>
      <fill>
        <patternFill patternType="solid">
          <bgColor indexed="13"/>
        </patternFill>
      </fill>
    </dxf>
    <dxf>
      <fill>
        <patternFill patternType="solid">
          <bgColor rgb="FFFFFF00"/>
        </patternFill>
      </fill>
    </dxf>
    <dxf>
      <fill>
        <patternFill patternType="solid">
          <bgColor rgb="FFFFFF00"/>
        </patternFill>
      </fill>
    </dxf>
    <dxf>
      <font>
        <color indexed="10"/>
      </font>
    </dxf>
    <dxf>
      <font>
        <color indexed="10"/>
      </font>
    </dxf>
    <dxf>
      <font>
        <color auto="1"/>
      </font>
      <fill>
        <patternFill patternType="solid">
          <bgColor indexed="10"/>
        </patternFill>
      </fill>
    </dxf>
    <dxf>
      <fill>
        <patternFill patternType="solid">
          <bgColor indexed="13"/>
        </patternFill>
      </fill>
    </dxf>
    <dxf>
      <font>
        <color auto="1"/>
      </font>
      <fill>
        <patternFill patternType="solid">
          <bgColor indexed="10"/>
        </patternFill>
      </fill>
    </dxf>
    <dxf>
      <fill>
        <patternFill patternType="solid">
          <bgColor indexed="13"/>
        </patternFill>
      </fill>
    </dxf>
    <dxf>
      <fill>
        <patternFill patternType="solid">
          <bgColor theme="0" tint="-0.3498947111423078"/>
        </patternFill>
      </fill>
    </dxf>
    <dxf>
      <fill>
        <patternFill patternType="solid">
          <bgColor rgb="FFFFFF00"/>
        </patternFill>
      </fill>
    </dxf>
    <dxf>
      <font>
        <color auto="1"/>
      </font>
      <fill>
        <patternFill patternType="solid">
          <bgColor indexed="10"/>
        </patternFill>
      </fill>
    </dxf>
    <dxf>
      <fill>
        <patternFill patternType="solid">
          <bgColor indexed="13"/>
        </patternFill>
      </fill>
    </dxf>
    <dxf>
      <font>
        <color indexed="10"/>
      </font>
    </dxf>
    <dxf>
      <font>
        <color auto="1"/>
      </font>
      <fill>
        <patternFill patternType="solid">
          <bgColor indexed="10"/>
        </patternFill>
      </fill>
    </dxf>
    <dxf>
      <fill>
        <patternFill patternType="solid">
          <bgColor indexed="13"/>
        </patternFill>
      </fill>
    </dxf>
    <dxf>
      <fill>
        <patternFill patternType="solid">
          <bgColor theme="0" tint="-0.3498947111423078"/>
        </patternFill>
      </fill>
    </dxf>
    <dxf>
      <fill>
        <patternFill patternType="solid">
          <bgColor rgb="FFFFFF00"/>
        </patternFill>
      </fill>
    </dxf>
    <dxf>
      <fill>
        <patternFill patternType="solid">
          <bgColor rgb="FFFFFF00"/>
        </patternFill>
      </fill>
    </dxf>
    <dxf>
      <font>
        <color indexed="10"/>
      </font>
    </dxf>
    <dxf>
      <fill>
        <patternFill patternType="solid">
          <bgColor indexed="13"/>
        </patternFill>
      </fill>
    </dxf>
    <dxf>
      <fill>
        <patternFill patternType="solid">
          <bgColor theme="0" tint="-0.499984740745262"/>
        </patternFill>
      </fill>
    </dxf>
    <dxf>
      <fill>
        <patternFill patternType="solid">
          <bgColor indexed="13"/>
        </patternFill>
      </fill>
    </dxf>
    <dxf>
      <fill>
        <patternFill patternType="solid">
          <bgColor rgb="FFFFFF00"/>
        </patternFill>
      </fill>
    </dxf>
    <dxf>
      <fill>
        <patternFill patternType="solid">
          <bgColor rgb="FFFFFF00"/>
        </patternFill>
      </fill>
    </dxf>
    <dxf>
      <fill>
        <patternFill patternType="solid">
          <bgColor rgb="FFFFFF00"/>
        </patternFill>
      </fill>
    </dxf>
    <dxf>
      <font>
        <color indexed="10"/>
      </font>
    </dxf>
    <dxf>
      <font>
        <color indexed="10"/>
      </font>
    </dxf>
    <dxf>
      <fill>
        <patternFill patternType="solid">
          <bgColor rgb="FFFF0000"/>
        </patternFill>
      </fill>
    </dxf>
    <dxf>
      <fill>
        <patternFill patternType="solid">
          <bgColor theme="0" tint="-0.499984740745262"/>
        </patternFill>
      </fill>
    </dxf>
    <dxf>
      <fill>
        <patternFill patternType="solid">
          <bgColor indexed="13"/>
        </patternFill>
      </fill>
    </dxf>
    <dxf>
      <font>
        <color auto="1"/>
      </font>
      <fill>
        <patternFill patternType="solid">
          <bgColor indexed="10"/>
        </patternFill>
      </fill>
    </dxf>
    <dxf>
      <fill>
        <patternFill patternType="solid">
          <bgColor indexed="13"/>
        </patternFill>
      </fill>
    </dxf>
    <dxf>
      <fill>
        <patternFill patternType="solid">
          <bgColor theme="0" tint="-0.3498947111423078"/>
        </patternFill>
      </fill>
    </dxf>
    <dxf>
      <fill>
        <patternFill patternType="solid">
          <bgColor rgb="FFFFFF00"/>
        </patternFill>
      </fill>
    </dxf>
    <dxf>
      <fill>
        <patternFill patternType="solid">
          <bgColor rgb="FFFF0000"/>
        </patternFill>
      </fill>
    </dxf>
    <dxf>
      <font>
        <color auto="1"/>
      </font>
      <fill>
        <patternFill patternType="solid">
          <bgColor indexed="10"/>
        </patternFill>
      </fill>
    </dxf>
    <dxf>
      <fill>
        <patternFill patternType="solid">
          <bgColor indexed="13"/>
        </patternFill>
      </fill>
    </dxf>
    <dxf>
      <fill>
        <patternFill patternType="solid">
          <bgColor theme="0" tint="-0.3498947111423078"/>
        </patternFill>
      </fill>
    </dxf>
    <dxf>
      <font>
        <color indexed="10"/>
      </font>
    </dxf>
    <dxf>
      <fill>
        <patternFill patternType="solid">
          <bgColor rgb="FFFF0000"/>
        </patternFill>
      </fill>
    </dxf>
    <dxf>
      <fill>
        <patternFill patternType="solid">
          <bgColor theme="0" tint="-0.499984740745262"/>
        </patternFill>
      </fill>
    </dxf>
    <dxf>
      <fill>
        <patternFill patternType="solid">
          <bgColor indexed="13"/>
        </patternFill>
      </fill>
    </dxf>
    <dxf>
      <font>
        <color auto="1"/>
      </font>
      <fill>
        <patternFill patternType="solid">
          <bgColor indexed="10"/>
        </patternFill>
      </fill>
    </dxf>
    <dxf>
      <fill>
        <patternFill patternType="solid">
          <bgColor indexed="13"/>
        </patternFill>
      </fill>
    </dxf>
    <dxf>
      <fill>
        <patternFill patternType="solid">
          <bgColor theme="0" tint="-0.3498947111423078"/>
        </patternFill>
      </fill>
    </dxf>
    <dxf>
      <fill>
        <patternFill patternType="solid">
          <bgColor rgb="FFFFFF00"/>
        </patternFill>
      </fill>
    </dxf>
    <dxf>
      <fill>
        <patternFill patternType="solid">
          <bgColor rgb="FFFF0000"/>
        </patternFill>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afi-group.com/business/responsible-minerals-sourcing-policy/" TargetMode="External"/><Relationship Id="rId2" Type="http://schemas.openxmlformats.org/officeDocument/2006/relationships/hyperlink" Target="mailto:karsten.hoffmann@rafi-group.com" TargetMode="External"/><Relationship Id="rId1" Type="http://schemas.openxmlformats.org/officeDocument/2006/relationships/hyperlink" Target="mailto:karsten.hoffmann@rafi-group.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topLeftCell="A4" workbookViewId="0"/>
  </sheetViews>
  <sheetFormatPr baseColWidth="10"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4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baseColWidth="10"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ht="22.5">
      <c r="A12" s="387"/>
      <c r="B12" s="173" t="s">
        <v>7</v>
      </c>
      <c r="C12" s="174" t="s">
        <v>8</v>
      </c>
      <c r="D12" s="175" t="s">
        <v>9</v>
      </c>
      <c r="E12" s="174" t="s">
        <v>10</v>
      </c>
      <c r="F12" s="174" t="s">
        <v>11</v>
      </c>
      <c r="G12" s="24"/>
    </row>
    <row r="13" spans="1:7" ht="67.5">
      <c r="A13" s="387"/>
      <c r="B13" s="287">
        <v>1</v>
      </c>
      <c r="C13" s="225" t="s">
        <v>12</v>
      </c>
      <c r="D13" s="226">
        <v>44489</v>
      </c>
      <c r="E13" s="225" t="s">
        <v>12182</v>
      </c>
      <c r="F13" s="227" t="s">
        <v>12191</v>
      </c>
      <c r="G13" s="24"/>
    </row>
    <row r="14" spans="1:7" ht="67.5">
      <c r="A14" s="387"/>
      <c r="B14" s="224">
        <v>1.01</v>
      </c>
      <c r="C14" s="225" t="s">
        <v>12</v>
      </c>
      <c r="D14" s="226">
        <v>44523</v>
      </c>
      <c r="E14" s="225" t="s">
        <v>12183</v>
      </c>
      <c r="F14" s="227" t="s">
        <v>12191</v>
      </c>
      <c r="G14" s="24"/>
    </row>
    <row r="15" spans="1:7" ht="67.5">
      <c r="A15" s="387"/>
      <c r="B15" s="224">
        <v>1.02</v>
      </c>
      <c r="C15" s="225" t="s">
        <v>12</v>
      </c>
      <c r="D15" s="226">
        <v>44553</v>
      </c>
      <c r="E15" s="225" t="s">
        <v>12184</v>
      </c>
      <c r="F15" s="227" t="s">
        <v>12191</v>
      </c>
      <c r="G15" s="24"/>
    </row>
    <row r="16" spans="1:7" ht="90">
      <c r="A16" s="387"/>
      <c r="B16" s="224">
        <v>1.1000000000000001</v>
      </c>
      <c r="C16" s="225" t="s">
        <v>12</v>
      </c>
      <c r="D16" s="226">
        <v>44848</v>
      </c>
      <c r="E16" s="225" t="s">
        <v>12185</v>
      </c>
      <c r="F16" s="227" t="s">
        <v>12192</v>
      </c>
      <c r="G16" s="24"/>
    </row>
    <row r="17" spans="1:7" ht="56.25">
      <c r="A17" s="387"/>
      <c r="B17" s="224">
        <v>1.1100000000000001</v>
      </c>
      <c r="C17" s="225" t="s">
        <v>12</v>
      </c>
      <c r="D17" s="226">
        <v>44869</v>
      </c>
      <c r="E17" s="225" t="s">
        <v>12186</v>
      </c>
      <c r="F17" s="227" t="s">
        <v>12192</v>
      </c>
      <c r="G17" s="24"/>
    </row>
    <row r="18" spans="1:7" ht="56.25">
      <c r="A18" s="387"/>
      <c r="B18" s="224">
        <v>1.2</v>
      </c>
      <c r="C18" s="225" t="s">
        <v>12</v>
      </c>
      <c r="D18" s="226">
        <v>45058</v>
      </c>
      <c r="E18" s="225" t="s">
        <v>12235</v>
      </c>
      <c r="F18" s="227" t="s">
        <v>12193</v>
      </c>
      <c r="G18" s="24"/>
    </row>
    <row r="19" spans="1:7" ht="56.25">
      <c r="A19" s="387"/>
      <c r="B19" s="224">
        <v>1.3</v>
      </c>
      <c r="C19" s="225" t="s">
        <v>12</v>
      </c>
      <c r="D19" s="226">
        <v>45408</v>
      </c>
      <c r="E19" s="288" t="s">
        <v>18595</v>
      </c>
      <c r="F19" s="227" t="s">
        <v>12236</v>
      </c>
      <c r="G19" s="24"/>
    </row>
    <row r="20" spans="1:7" ht="56.25">
      <c r="A20" s="387"/>
      <c r="B20" s="293" t="s">
        <v>18598</v>
      </c>
      <c r="C20" s="225" t="s">
        <v>12</v>
      </c>
      <c r="D20" s="226">
        <v>45772</v>
      </c>
      <c r="E20" s="288" t="s">
        <v>19154</v>
      </c>
      <c r="F20" s="227" t="s">
        <v>19278</v>
      </c>
      <c r="G20" s="24"/>
    </row>
    <row r="21" spans="1:7" ht="13.5" thickBot="1">
      <c r="A21" s="388"/>
      <c r="B21" s="392" t="str">
        <f ca="1">OFFSET(L!$C$1,MATCH("General"&amp;"Cpy",L!$A:$A,0)-1,SL,,)</f>
        <v>© 2025 Responsible Minerals Initiative. All rights reserved.</v>
      </c>
      <c r="C21" s="392"/>
      <c r="D21" s="392"/>
      <c r="E21" s="392"/>
      <c r="F21" s="392"/>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baseColWidth="10"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ITEM</v>
      </c>
      <c r="C2" s="177" t="str">
        <f ca="1">OFFSET(L!$C$1,MATCH("Definitions"&amp;ADDRESS(ROW(),COLUMN(),4),L!$A:$A,0)-1,SL,,)</f>
        <v>DEFINITION</v>
      </c>
      <c r="D2" s="397"/>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90">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50">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5">
      <c r="A28" s="176"/>
      <c r="B28" s="399" t="str">
        <f ca="1">OFFSET(L!$C$1,MATCH("Definitions"&amp;ADDRESS(ROW(),COLUMN(),4),L!$A:$A,0)-1,SL,,)</f>
        <v>* Please consult the EMRT Completion Guide for additional details on primary and secondary sources for this mineral.</v>
      </c>
      <c r="C28" s="399"/>
      <c r="D28" s="397"/>
      <c r="E28" s="179"/>
    </row>
    <row r="29" spans="1:5" ht="15">
      <c r="A29" s="176"/>
      <c r="B29" s="396" t="str">
        <f ca="1">OFFSET(L!$C$1,MATCH("General"&amp;"Cpy",L!$A:$A,0)-1,SL,,)</f>
        <v>© 2025 Responsible Minerals Initiative. All rights reserved.</v>
      </c>
      <c r="C29" s="396"/>
      <c r="D29" s="397"/>
      <c r="E29" s="179"/>
    </row>
    <row r="30" spans="1:5" ht="13.5" thickBot="1">
      <c r="A30" s="180"/>
      <c r="B30" s="181"/>
      <c r="C30" s="181"/>
      <c r="D30" s="398"/>
    </row>
    <row r="31" spans="1:5" ht="13.5"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zoomScaleNormal="100" workbookViewId="0">
      <selection activeCell="D137" sqref="D137:E137"/>
    </sheetView>
  </sheetViews>
  <sheetFormatPr baseColWidth="10"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33"/>
      <c r="B1" s="434"/>
      <c r="C1" s="434"/>
      <c r="D1" s="434"/>
      <c r="E1" s="434"/>
      <c r="F1" s="434"/>
      <c r="G1" s="434"/>
      <c r="H1" s="434"/>
      <c r="I1" s="434"/>
      <c r="J1" s="434"/>
      <c r="K1" s="435"/>
      <c r="L1" s="102"/>
      <c r="P1" s="2"/>
      <c r="Q1" s="2"/>
      <c r="R1" s="2"/>
      <c r="S1" s="2"/>
      <c r="T1" s="2"/>
      <c r="U1" s="2"/>
      <c r="V1" s="2"/>
      <c r="W1" s="2"/>
      <c r="X1" s="2"/>
      <c r="Y1" s="2"/>
      <c r="Z1" s="2"/>
      <c r="AA1" s="2"/>
      <c r="AB1" s="2"/>
      <c r="AC1" s="2"/>
      <c r="AD1" s="2"/>
      <c r="AE1" s="2"/>
      <c r="AF1" s="2"/>
      <c r="AG1" s="2"/>
      <c r="AH1" s="2"/>
    </row>
    <row r="2" spans="1:34" ht="81.75" customHeight="1">
      <c r="A2" s="27"/>
      <c r="B2" s="283"/>
      <c r="C2" s="28"/>
      <c r="D2" s="436" t="str">
        <f ca="1">OFFSET(L!$C$1,MATCH("Declaration"&amp;ADDRESS(ROW(),COLUMN(),4),L!$A:$A,0)-1,SL,,)</f>
        <v>Extended Mineral Reporting Template (EMRT)</v>
      </c>
      <c r="E2" s="437"/>
      <c r="F2" s="437"/>
      <c r="G2" s="437"/>
      <c r="H2" s="437"/>
      <c r="I2" s="437"/>
      <c r="J2" s="438"/>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20"/>
      <c r="F3" s="421"/>
      <c r="G3" s="421"/>
      <c r="H3" s="421"/>
      <c r="I3" s="421"/>
      <c r="J3" s="190" t="s">
        <v>19342</v>
      </c>
      <c r="K3" s="29"/>
      <c r="L3" s="102"/>
      <c r="P3" s="38">
        <f>MATCH($D$3,LN,0)</f>
        <v>1</v>
      </c>
    </row>
    <row r="4" spans="1:34" ht="15.75">
      <c r="A4" s="27"/>
      <c r="B4" s="442" t="str">
        <f ca="1">OFFSET(L!$C$1,MATCH("Declaration"&amp;ADDRESS(ROW(),COLUMN(),4),L!$A:$A,0)-1,SL,,)</f>
        <v>The purpose of this document is to collect sourcing information on below minerals.</v>
      </c>
      <c r="C4" s="442"/>
      <c r="D4" s="442"/>
      <c r="E4" s="442"/>
      <c r="F4" s="442"/>
      <c r="G4" s="442"/>
      <c r="H4" s="442"/>
      <c r="I4" s="446" t="str">
        <f ca="1">OFFSET(L!$C$1,MATCH("Declaration"&amp;ADDRESS(ROW(),COLUMN(),4),L!$A:$A,0)-1,SL,,)</f>
        <v>Link to Terms &amp; Conditions</v>
      </c>
      <c r="J4" s="446"/>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42" t="str">
        <f ca="1">OFFSET(L!$C$1,MATCH("Declaration"&amp;ADDRESS(ROW(),COLUMN(),4),L!$A:$A,0)-1,SL,,)</f>
        <v>Mandatory fields are noted with an asterisk (*).  Consult the instructions tab for guidance on how to answer each question.</v>
      </c>
      <c r="C6" s="442"/>
      <c r="D6" s="442"/>
      <c r="E6" s="442"/>
      <c r="F6" s="442"/>
      <c r="G6" s="442"/>
      <c r="H6" s="442"/>
      <c r="I6" s="442"/>
      <c r="J6" s="442"/>
      <c r="K6" s="29"/>
      <c r="L6" s="104" t="s">
        <v>18</v>
      </c>
      <c r="P6" s="2"/>
      <c r="Q6" s="2"/>
      <c r="R6" s="2"/>
      <c r="S6" s="2"/>
      <c r="T6" s="2"/>
      <c r="U6" s="2"/>
      <c r="V6" s="2"/>
      <c r="W6" s="2"/>
      <c r="X6" s="2"/>
      <c r="Y6" s="2"/>
      <c r="Z6" s="2"/>
      <c r="AA6" s="2"/>
      <c r="AB6" s="2"/>
      <c r="AC6" s="2"/>
      <c r="AD6" s="2"/>
      <c r="AE6" s="2"/>
      <c r="AF6" s="2"/>
      <c r="AG6" s="2"/>
      <c r="AH6" s="2"/>
    </row>
    <row r="7" spans="1:34" ht="15.75">
      <c r="A7" s="27"/>
      <c r="B7" s="447" t="str">
        <f ca="1">OFFSET(L!$C$1,MATCH("Declaration"&amp;ADDRESS(ROW(),COLUMN(),4),L!$A:$A,0)-1,SL,,)</f>
        <v>Company Information</v>
      </c>
      <c r="C7" s="447"/>
      <c r="D7" s="447"/>
      <c r="E7" s="447"/>
      <c r="F7" s="447"/>
      <c r="G7" s="447"/>
      <c r="H7" s="447"/>
      <c r="I7" s="447"/>
      <c r="J7" s="447"/>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39" t="s">
        <v>20051</v>
      </c>
      <c r="E8" s="440"/>
      <c r="F8" s="440"/>
      <c r="G8" s="440"/>
      <c r="H8" s="440"/>
      <c r="I8" s="440"/>
      <c r="J8" s="441"/>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26" t="s">
        <v>19</v>
      </c>
      <c r="E9" s="427"/>
      <c r="F9" s="427"/>
      <c r="G9" s="428"/>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48" t="str">
        <f ca="1">OFFSET(L!$C$1,MATCH("Declaration"&amp;ADDRESS(ROW(),COLUMN(),4)&amp;LEFT($D$9,1),L!$A:$A,0)-1,SL,,)</f>
        <v>Description of Scope:</v>
      </c>
      <c r="C10" s="112"/>
      <c r="D10" s="443"/>
      <c r="E10" s="444"/>
      <c r="F10" s="444"/>
      <c r="G10" s="444"/>
      <c r="H10" s="444"/>
      <c r="I10" s="444"/>
      <c r="J10" s="445"/>
      <c r="K10" s="29"/>
      <c r="L10" s="104"/>
      <c r="Q10" s="2"/>
      <c r="R10" s="2"/>
      <c r="S10" s="2"/>
      <c r="T10" s="2"/>
      <c r="U10" s="2"/>
      <c r="V10" s="2"/>
      <c r="W10" s="2"/>
      <c r="X10" s="2"/>
      <c r="Y10" s="2"/>
      <c r="Z10" s="2"/>
      <c r="AA10" s="2"/>
      <c r="AB10" s="2"/>
      <c r="AC10" s="2"/>
      <c r="AD10" s="2"/>
      <c r="AE10" s="2"/>
      <c r="AF10" s="2"/>
      <c r="AG10" s="2"/>
      <c r="AH10" s="2"/>
    </row>
    <row r="11" spans="1:34" ht="15.75">
      <c r="A11" s="31"/>
      <c r="B11" s="449"/>
      <c r="C11" s="112"/>
      <c r="D11" s="450" t="str">
        <f ca="1">IF(D9=Q9,OFFSET(L!$C$1,MATCH("Declaration"&amp;ADDRESS(ROW(),COLUMN(),4),L!$A:$A,0)-1,SL,,),"")</f>
        <v/>
      </c>
      <c r="E11" s="451"/>
      <c r="F11" s="451"/>
      <c r="G11" s="451"/>
      <c r="H11" s="451"/>
      <c r="I11" s="451"/>
      <c r="J11" s="452"/>
      <c r="K11" s="29"/>
      <c r="L11" s="104"/>
      <c r="Q11" s="2"/>
      <c r="R11" s="2"/>
      <c r="S11" s="2"/>
      <c r="T11" s="2"/>
      <c r="U11" s="2"/>
      <c r="V11" s="2"/>
      <c r="W11" s="2"/>
      <c r="X11" s="2"/>
      <c r="Y11" s="2"/>
      <c r="Z11" s="2"/>
      <c r="AA11" s="368" t="s">
        <v>19145</v>
      </c>
      <c r="AB11" s="2"/>
      <c r="AC11" s="2"/>
      <c r="AD11" s="2"/>
      <c r="AE11" s="2"/>
      <c r="AF11" s="2"/>
      <c r="AG11" s="2"/>
      <c r="AH11" s="2"/>
    </row>
    <row r="12" spans="1:34" ht="15.75">
      <c r="A12" s="31"/>
      <c r="B12" s="453" t="str">
        <f ca="1">OFFSET(L!$C$1,MATCH("Declaration"&amp;ADDRESS(ROW(),COLUMN(),4),L!$A:$A,0)-1,SL,,)</f>
        <v>Select Minerals/Metals in Scope (*):</v>
      </c>
      <c r="C12" s="112"/>
      <c r="D12" s="372" t="s">
        <v>40</v>
      </c>
      <c r="E12" s="455" t="s">
        <v>18641</v>
      </c>
      <c r="F12" s="456"/>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75">
      <c r="A13" s="31"/>
      <c r="B13" s="454" t="e">
        <f ca="1">OFFSET(L!$C$1,MATCH("Declaration"&amp;ADDRESS(ROW(),COLUMN(),4),L!$A:$A,0)-1,SL,,)</f>
        <v>#N/A</v>
      </c>
      <c r="C13" s="112"/>
      <c r="D13" s="372" t="s">
        <v>18644</v>
      </c>
      <c r="E13" s="455" t="s">
        <v>41</v>
      </c>
      <c r="F13" s="456"/>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75" hidden="1">
      <c r="A14" s="31"/>
      <c r="B14" s="457"/>
      <c r="C14" s="112"/>
      <c r="D14" s="298"/>
      <c r="E14" s="459"/>
      <c r="F14" s="460"/>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5.75" hidden="1">
      <c r="A15" s="31"/>
      <c r="B15" s="458"/>
      <c r="C15" s="112"/>
      <c r="D15" s="298"/>
      <c r="E15" s="459"/>
      <c r="F15" s="460"/>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Lithium</v>
      </c>
      <c r="S15" s="296" t="str">
        <f t="shared" si="15"/>
        <v>Lithium</v>
      </c>
      <c r="T15" s="296" t="str">
        <f t="shared" si="16"/>
        <v>Lithium</v>
      </c>
      <c r="U15" s="296" t="str">
        <f t="shared" si="15"/>
        <v>Lithium</v>
      </c>
      <c r="V15" s="296" t="str">
        <f t="shared" si="16"/>
        <v>Lithium</v>
      </c>
      <c r="W15" s="296" t="str">
        <f t="shared" si="15"/>
        <v>Lithium</v>
      </c>
      <c r="X15" s="296" t="str">
        <f t="shared" si="16"/>
        <v>Lithium</v>
      </c>
      <c r="Y15" s="296" t="str">
        <f t="shared" si="15"/>
        <v>Lithium</v>
      </c>
      <c r="Z15" s="296" t="str">
        <f t="shared" si="16"/>
        <v>Lithium</v>
      </c>
      <c r="AA15" s="296" t="str" cm="1">
        <f t="array" ref="AA15">_xlfn.IFNA(INDEX($Z$12:$Z$21,MATCH(0,COUNTIF($AA$12:$AA14,$Z$12:$Z$21),0)),"")</f>
        <v>Lithium</v>
      </c>
      <c r="AB15" s="2"/>
      <c r="AC15" s="2"/>
      <c r="AD15" s="2"/>
      <c r="AE15" s="2"/>
      <c r="AF15" s="2"/>
      <c r="AG15" s="2"/>
    </row>
    <row r="16" spans="1:34" ht="15.75">
      <c r="A16" s="31"/>
      <c r="B16" s="33" t="str">
        <f ca="1">OFFSET(L!$C$1,MATCH("Declaration"&amp;ADDRESS(ROW(),COLUMN(),4),L!$A:$A,0)-1,SL,,)</f>
        <v>Company Unique ID:</v>
      </c>
      <c r="C16" s="67"/>
      <c r="D16" s="423" t="s">
        <v>20052</v>
      </c>
      <c r="E16" s="424"/>
      <c r="F16" s="424"/>
      <c r="G16" s="424"/>
      <c r="H16" s="424"/>
      <c r="I16" s="424"/>
      <c r="J16" s="425"/>
      <c r="K16" s="29"/>
      <c r="L16" s="104"/>
      <c r="P16" s="295" t="str">
        <f>IF(ISBLANK(I12),"",IF(I12="(Delete)",IF(ISBLANK(I14),"",I14),I12))</f>
        <v/>
      </c>
      <c r="Q16" s="296" t="str">
        <f t="shared" ref="Q16:Y16" si="17">IF(P17="",P16,IF(P16="",P17,IF(P16&gt;P17,P17,P16)))</f>
        <v>Lithium</v>
      </c>
      <c r="R16" s="296" t="str">
        <f t="shared" ref="R16:Z16" si="18">IF(Q16="",Q16,IF(Q15="",Q15,IF(Q15&gt;Q16,Q15,Q16)))</f>
        <v/>
      </c>
      <c r="S16" s="296" t="str">
        <f t="shared" si="17"/>
        <v>Mica</v>
      </c>
      <c r="T16" s="296" t="str">
        <f t="shared" si="18"/>
        <v>Mica</v>
      </c>
      <c r="U16" s="296" t="str">
        <f t="shared" si="17"/>
        <v>Mica</v>
      </c>
      <c r="V16" s="296" t="str">
        <f t="shared" si="18"/>
        <v>Mica</v>
      </c>
      <c r="W16" s="296" t="str">
        <f t="shared" si="17"/>
        <v>Mica</v>
      </c>
      <c r="X16" s="296" t="str">
        <f t="shared" si="18"/>
        <v>Mica</v>
      </c>
      <c r="Y16" s="296" t="str">
        <f t="shared" si="17"/>
        <v>Mica</v>
      </c>
      <c r="Z16" s="296" t="str">
        <f t="shared" si="18"/>
        <v>Mica</v>
      </c>
      <c r="AA16" s="296" t="str" cm="1">
        <f t="array" ref="AA16">_xlfn.IFNA(INDEX($Z$12:$Z$21,MATCH(0,COUNTIF($AA$12:$AA15,$Z$12:$Z$21),0)),"")</f>
        <v>Mica</v>
      </c>
      <c r="AB16" s="2"/>
      <c r="AC16" s="2"/>
      <c r="AD16" s="2"/>
      <c r="AE16" s="2"/>
      <c r="AF16" s="2"/>
      <c r="AG16" s="2"/>
    </row>
    <row r="17" spans="1:33" ht="15.75">
      <c r="A17" s="31"/>
      <c r="B17" s="33" t="str">
        <f ca="1">OFFSET(L!$C$1,MATCH("Declaration"&amp;ADDRESS(ROW(),COLUMN(),4),L!$A:$A,0)-1,SL,,)</f>
        <v>Company Unique ID Authority:</v>
      </c>
      <c r="C17" s="67"/>
      <c r="D17" s="423" t="s">
        <v>20053</v>
      </c>
      <c r="E17" s="424"/>
      <c r="F17" s="424"/>
      <c r="G17" s="424"/>
      <c r="H17" s="424"/>
      <c r="I17" s="424"/>
      <c r="J17" s="425"/>
      <c r="K17" s="29"/>
      <c r="L17" s="104"/>
      <c r="P17" s="295" t="str">
        <f>IF(ISBLANK(D13),"",IF(D13="(Delete Lithium)",IF(ISBLANK(D15),"",D15),D13))</f>
        <v>Lithium</v>
      </c>
      <c r="Q17" s="296" t="str">
        <f t="shared" ref="Q17:Y17" si="19">IF(P17="",P17,IF(P16="",P16,IF(P16&gt;P17,P16,P17)))</f>
        <v/>
      </c>
      <c r="R17" s="296" t="str">
        <f t="shared" ref="R17:Z17" si="20">IF(Q18="",Q17,IF(Q17="",Q18,IF(Q17&gt;Q18,Q18,Q17)))</f>
        <v>Mica</v>
      </c>
      <c r="S17" s="296" t="str">
        <f t="shared" si="19"/>
        <v/>
      </c>
      <c r="T17" s="296" t="str">
        <f t="shared" si="20"/>
        <v>Nickel</v>
      </c>
      <c r="U17" s="296" t="str">
        <f t="shared" si="19"/>
        <v>Nickel</v>
      </c>
      <c r="V17" s="296" t="str">
        <f t="shared" si="20"/>
        <v>Nickel</v>
      </c>
      <c r="W17" s="296" t="str">
        <f t="shared" si="19"/>
        <v>Nickel</v>
      </c>
      <c r="X17" s="296" t="str">
        <f t="shared" si="20"/>
        <v>Nickel</v>
      </c>
      <c r="Y17" s="296" t="str">
        <f t="shared" si="19"/>
        <v>Nickel</v>
      </c>
      <c r="Z17" s="296" t="str">
        <f t="shared" si="20"/>
        <v>Nickel</v>
      </c>
      <c r="AA17" s="296" t="str" cm="1">
        <f t="array" ref="AA17">_xlfn.IFNA(INDEX($Z$12:$Z$21,MATCH(0,COUNTIF($AA$12:$AA16,$Z$12:$Z$21),0)),"")</f>
        <v>Nickel</v>
      </c>
      <c r="AB17" s="2"/>
      <c r="AC17" s="2"/>
      <c r="AD17" s="2"/>
      <c r="AE17" s="2"/>
      <c r="AF17" s="2"/>
      <c r="AG17" s="2"/>
    </row>
    <row r="18" spans="1:33" ht="15.75">
      <c r="A18" s="31"/>
      <c r="B18" s="33" t="str">
        <f ca="1">OFFSET(L!$C$1,MATCH("Declaration"&amp;ADDRESS(ROW(),COLUMN(),4),L!$A:$A,0)-1,SL,,)</f>
        <v>Address:</v>
      </c>
      <c r="C18" s="67"/>
      <c r="D18" s="423" t="s">
        <v>20054</v>
      </c>
      <c r="E18" s="424"/>
      <c r="F18" s="424"/>
      <c r="G18" s="424"/>
      <c r="H18" s="424"/>
      <c r="I18" s="424"/>
      <c r="J18" s="425"/>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Nickel</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23" t="s">
        <v>20055</v>
      </c>
      <c r="E19" s="424"/>
      <c r="F19" s="424"/>
      <c r="G19" s="424"/>
      <c r="H19" s="424"/>
      <c r="I19" s="424"/>
      <c r="J19" s="425"/>
      <c r="K19" s="29"/>
      <c r="L19" s="104"/>
      <c r="P19" s="295" t="str">
        <f>IF(ISBLANK(G13),"",IF(G13="(Delete Nickel)",IF(ISBLANK(G15),"",G15),G13))</f>
        <v>Nickel</v>
      </c>
      <c r="Q19" s="296" t="str">
        <f t="shared" ref="Q19:Y19" si="23">IF(P19="",P19,IF(P18="",P18,IF(P18&gt;P19,P18,P19)))</f>
        <v>Nickel</v>
      </c>
      <c r="R19" s="296" t="str">
        <f t="shared" ref="R19:Z19" si="24">IF(Q20="",Q19,IF(Q19="",Q20,IF(Q19&gt;Q20,Q20,Q19)))</f>
        <v>Nickel</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80" t="s">
        <v>20056</v>
      </c>
      <c r="E20" s="424"/>
      <c r="F20" s="424"/>
      <c r="G20" s="424"/>
      <c r="H20" s="424"/>
      <c r="I20" s="424"/>
      <c r="J20" s="425"/>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23" t="s">
        <v>20057</v>
      </c>
      <c r="E21" s="424"/>
      <c r="F21" s="424"/>
      <c r="G21" s="424"/>
      <c r="H21" s="424"/>
      <c r="I21" s="424"/>
      <c r="J21" s="425"/>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23" t="s">
        <v>20055</v>
      </c>
      <c r="E22" s="424"/>
      <c r="F22" s="424"/>
      <c r="G22" s="424"/>
      <c r="H22" s="424"/>
      <c r="I22" s="424"/>
      <c r="J22" s="425"/>
      <c r="K22" s="29"/>
      <c r="L22" s="98"/>
      <c r="Q22" s="2"/>
      <c r="R22" s="2"/>
      <c r="S22" s="2"/>
      <c r="T22" s="2"/>
      <c r="U22" s="2"/>
      <c r="V22" s="2"/>
      <c r="W22" s="2"/>
      <c r="X22" s="2"/>
      <c r="Y22" s="2"/>
      <c r="Z22" s="2"/>
      <c r="AA22" s="2">
        <f>10-COUNTIF(AA12:AA21,"")</f>
        <v>6</v>
      </c>
      <c r="AB22" s="2"/>
      <c r="AC22" s="2"/>
      <c r="AD22" s="2"/>
      <c r="AE22" s="2"/>
      <c r="AF22" s="2"/>
      <c r="AG22" s="2"/>
    </row>
    <row r="23" spans="1:33" ht="22.5">
      <c r="A23" s="31"/>
      <c r="B23" s="33" t="str">
        <f ca="1">OFFSET(L!$C$1,MATCH("Declaration"&amp;ADDRESS(ROW(),COLUMN(),4),L!$A:$A,0)-1,SL,,)</f>
        <v>Title - Authorizer:</v>
      </c>
      <c r="C23" s="67"/>
      <c r="D23" s="423" t="s">
        <v>20058</v>
      </c>
      <c r="E23" s="424"/>
      <c r="F23" s="424"/>
      <c r="G23" s="424"/>
      <c r="H23" s="424"/>
      <c r="I23" s="424"/>
      <c r="J23" s="425"/>
      <c r="K23" s="29"/>
      <c r="L23" s="98"/>
      <c r="P23" s="2"/>
      <c r="Q23" s="2"/>
      <c r="R23" s="2"/>
      <c r="S23" s="2"/>
      <c r="T23" s="2"/>
      <c r="U23" s="2"/>
      <c r="V23" s="2"/>
      <c r="W23" s="2"/>
      <c r="X23" s="2"/>
      <c r="Y23" s="2"/>
      <c r="Z23" s="2"/>
      <c r="AA23" s="2">
        <f>IF(AA22=0,0.1,AA22)</f>
        <v>6</v>
      </c>
      <c r="AB23" s="2"/>
      <c r="AC23" s="2"/>
      <c r="AD23" s="2"/>
      <c r="AE23" s="2"/>
      <c r="AF23" s="2"/>
      <c r="AG23" s="2"/>
    </row>
    <row r="24" spans="1:33" ht="22.5">
      <c r="A24" s="31"/>
      <c r="B24" s="33" t="str">
        <f ca="1">OFFSET(L!$C$1,MATCH("Declaration"&amp;ADDRESS(ROW(),COLUMN(),4),L!$A:$A,0)-1,SL,,)</f>
        <v>Email - Authorizer (*):</v>
      </c>
      <c r="C24" s="67"/>
      <c r="D24" s="481" t="s">
        <v>20056</v>
      </c>
      <c r="E24" s="482"/>
      <c r="F24" s="482"/>
      <c r="G24" s="482"/>
      <c r="H24" s="482"/>
      <c r="I24" s="482"/>
      <c r="J24" s="483"/>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23" t="s">
        <v>20059</v>
      </c>
      <c r="E25" s="424"/>
      <c r="F25" s="424"/>
      <c r="G25" s="424"/>
      <c r="H25" s="424"/>
      <c r="I25" s="424"/>
      <c r="J25" s="425"/>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31">
        <v>45867</v>
      </c>
      <c r="E26" s="432"/>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29"/>
      <c r="E27" s="429"/>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30" t="str">
        <f ca="1">OFFSET(L!$C$1,MATCH("Declaration"&amp;ADDRESS(ROW(),COLUMN(),4),L!$A:$A,0)-1,SL,,)</f>
        <v>Answer the following questions 1 - 7 based on the declaration scope indicated above</v>
      </c>
      <c r="C28" s="430"/>
      <c r="D28" s="430"/>
      <c r="E28" s="430"/>
      <c r="F28" s="430"/>
      <c r="G28" s="430"/>
      <c r="H28" s="430"/>
      <c r="I28" s="430"/>
      <c r="J28" s="430"/>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12" t="str">
        <f ca="1">OFFSET(L!$C$1,MATCH("Declaration"&amp;ADDRESS(ROW(),COLUMN(),4),L!$A:$A,0)-1,SL,,)</f>
        <v>Answer</v>
      </c>
      <c r="E29" s="412"/>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Cobalt(*)</v>
      </c>
      <c r="C30" s="28"/>
      <c r="D30" s="403" t="s">
        <v>25</v>
      </c>
      <c r="E30" s="404"/>
      <c r="F30" s="8"/>
      <c r="G30" s="405"/>
      <c r="H30" s="406"/>
      <c r="I30" s="406"/>
      <c r="J30" s="407"/>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5">
      <c r="A31" s="34"/>
      <c r="B31" s="299" t="str">
        <f t="shared" si="32"/>
        <v>Copper(*)</v>
      </c>
      <c r="C31" s="28"/>
      <c r="D31" s="403" t="s">
        <v>25</v>
      </c>
      <c r="E31" s="404"/>
      <c r="F31" s="8"/>
      <c r="G31" s="405"/>
      <c r="H31" s="406"/>
      <c r="I31" s="406"/>
      <c r="J31" s="407"/>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9" t="str">
        <f t="shared" si="32"/>
        <v>Graphite(*)</v>
      </c>
      <c r="C32" s="28"/>
      <c r="D32" s="403" t="s">
        <v>22</v>
      </c>
      <c r="E32" s="404"/>
      <c r="F32" s="8"/>
      <c r="G32" s="405"/>
      <c r="H32" s="406"/>
      <c r="I32" s="406"/>
      <c r="J32" s="407"/>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5">
      <c r="A33" s="34"/>
      <c r="B33" s="299" t="str">
        <f t="shared" si="32"/>
        <v>Lithium(*)</v>
      </c>
      <c r="C33" s="28"/>
      <c r="D33" s="403" t="s">
        <v>22</v>
      </c>
      <c r="E33" s="404"/>
      <c r="F33" s="8"/>
      <c r="G33" s="405"/>
      <c r="H33" s="406"/>
      <c r="I33" s="406"/>
      <c r="J33" s="407"/>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9" t="str">
        <f t="shared" si="32"/>
        <v>Mica(*)</v>
      </c>
      <c r="C34" s="28"/>
      <c r="D34" s="403" t="s">
        <v>22</v>
      </c>
      <c r="E34" s="404"/>
      <c r="F34" s="8"/>
      <c r="G34" s="405"/>
      <c r="H34" s="406"/>
      <c r="I34" s="406"/>
      <c r="J34" s="407"/>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9" t="str">
        <f t="shared" si="32"/>
        <v>Nickel(*)</v>
      </c>
      <c r="C35" s="28"/>
      <c r="D35" s="403" t="s">
        <v>25</v>
      </c>
      <c r="E35" s="404"/>
      <c r="F35" s="8"/>
      <c r="G35" s="405"/>
      <c r="H35" s="406"/>
      <c r="I35" s="406"/>
      <c r="J35" s="407"/>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2.5" hidden="1">
      <c r="A36" s="34"/>
      <c r="B36" s="299" t="str">
        <f t="shared" si="32"/>
        <v/>
      </c>
      <c r="C36" s="28"/>
      <c r="D36" s="403"/>
      <c r="E36" s="404"/>
      <c r="F36" s="8"/>
      <c r="G36" s="405"/>
      <c r="H36" s="406"/>
      <c r="I36" s="406"/>
      <c r="J36" s="407"/>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9" t="str">
        <f t="shared" si="32"/>
        <v/>
      </c>
      <c r="C37" s="28"/>
      <c r="D37" s="403"/>
      <c r="E37" s="404"/>
      <c r="F37" s="8"/>
      <c r="G37" s="405"/>
      <c r="H37" s="406"/>
      <c r="I37" s="406"/>
      <c r="J37" s="407"/>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9" t="str">
        <f t="shared" si="32"/>
        <v/>
      </c>
      <c r="C38" s="28"/>
      <c r="D38" s="403"/>
      <c r="E38" s="404"/>
      <c r="F38" s="8"/>
      <c r="G38" s="405"/>
      <c r="H38" s="406"/>
      <c r="I38" s="406"/>
      <c r="J38" s="407"/>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9" t="str">
        <f t="shared" si="32"/>
        <v/>
      </c>
      <c r="C39" s="28"/>
      <c r="D39" s="403"/>
      <c r="E39" s="404"/>
      <c r="F39" s="8"/>
      <c r="G39" s="405"/>
      <c r="H39" s="406"/>
      <c r="I39" s="406"/>
      <c r="J39" s="407"/>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18" t="str">
        <f ca="1">D29</f>
        <v>Answer</v>
      </c>
      <c r="E41" s="418"/>
      <c r="F41" s="14"/>
      <c r="G41" s="37" t="str">
        <f ca="1">G29</f>
        <v>Comments</v>
      </c>
      <c r="H41" s="37"/>
      <c r="I41" s="37"/>
      <c r="J41" s="73"/>
      <c r="K41" s="29"/>
      <c r="L41" s="99" t="s">
        <v>15</v>
      </c>
      <c r="P41" s="301">
        <f>COUNTIF(D$30:E$39,"No")+COUNTIF(D$30:E$39,"Unknown")+COUNTIF(D$30:E$39,"Not declaring")</f>
        <v>3</v>
      </c>
      <c r="Q41" s="38" t="str">
        <f>IF(P41=AA23,"","(*)")</f>
        <v>(*)</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Cobalt(*)</v>
      </c>
      <c r="C42" s="28"/>
      <c r="D42" s="403" t="s">
        <v>25</v>
      </c>
      <c r="E42" s="404"/>
      <c r="F42" s="8"/>
      <c r="G42" s="405" t="s">
        <v>20060</v>
      </c>
      <c r="H42" s="406"/>
      <c r="I42" s="406"/>
      <c r="J42" s="407"/>
      <c r="K42" s="29"/>
      <c r="L42" s="105"/>
      <c r="P42" s="301" t="str">
        <f>IF(OR(D30="No",D30="Unknown",D30="Not declaring"),"",O30)</f>
        <v>(*)</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2.5">
      <c r="A43" s="34"/>
      <c r="B43" s="300" t="str">
        <f t="shared" si="36"/>
        <v>Copper(*)</v>
      </c>
      <c r="C43" s="28"/>
      <c r="D43" s="403" t="s">
        <v>25</v>
      </c>
      <c r="E43" s="404"/>
      <c r="F43" s="8"/>
      <c r="G43" s="405" t="s">
        <v>20060</v>
      </c>
      <c r="H43" s="406"/>
      <c r="I43" s="406"/>
      <c r="J43" s="407"/>
      <c r="K43" s="29"/>
      <c r="L43" s="105"/>
      <c r="P43" s="301" t="str">
        <f t="shared" ref="P43:P51" si="45">IF(OR(D31="No",D31="Unknown",D31="Not declaring"),"",O31)</f>
        <v>(*)</v>
      </c>
      <c r="R43" s="2"/>
      <c r="S43" s="302" t="str">
        <f t="shared" ref="S43:S51" si="46">IF(COUNTIF(D43,"Yes"),AA13,"")</f>
        <v>Copper</v>
      </c>
      <c r="T43" s="303" t="str">
        <f>IF(S43="",S43,IF(S42="",S42,IF(S42&gt;S43,S42,S43)))</f>
        <v>Copper</v>
      </c>
      <c r="U43" s="303" t="str">
        <f t="shared" ref="U43" si="47">IF(T44="",T43,IF(T43="",T44,IF(T43&gt;T44,T44,T43)))</f>
        <v>Copper</v>
      </c>
      <c r="V43" s="303" t="str">
        <f t="shared" ref="V43" si="48">IF(U43="",U43,IF(U42="",U42,IF(U42&gt;U43,U42,U43)))</f>
        <v>Copper</v>
      </c>
      <c r="W43" s="303" t="str">
        <f t="shared" ref="W43" si="49">IF(V44="",V43,IF(V43="",V44,IF(V43&gt;V44,V44,V43)))</f>
        <v>Copper</v>
      </c>
      <c r="X43" s="303" t="str">
        <f t="shared" ref="X43" si="50">IF(W43="",W43,IF(W42="",W42,IF(W42&gt;W43,W42,W43)))</f>
        <v>Copper</v>
      </c>
      <c r="Y43" s="303" t="str">
        <f t="shared" ref="Y43" si="51">IF(X44="",X43,IF(X43="",X44,IF(X43&gt;X44,X44,X43)))</f>
        <v>Copper</v>
      </c>
      <c r="Z43" s="303" t="str">
        <f t="shared" ref="Z43" si="52">IF(Y43="",Y43,IF(Y42="",Y42,IF(Y42&gt;Y43,Y42,Y43)))</f>
        <v>Copper</v>
      </c>
      <c r="AA43" s="303" t="str">
        <f t="shared" ref="AA43" si="53">IF(Z44="",Z43,IF(Z43="",Z44,IF(Z43&gt;Z44,Z44,Z43)))</f>
        <v>Copper</v>
      </c>
      <c r="AB43" s="303" t="str">
        <f t="shared" ref="AB43" si="54">IF(AA43="",AA43,IF(AA42="",AA42,IF(AA42&gt;AA43,AA42,AA43)))</f>
        <v>Copper</v>
      </c>
      <c r="AC43" s="303" t="str">
        <f t="shared" ref="AC43" si="55">IF(AB44="",AB43,IF(AB43="",AB44,IF(AB43&gt;AB44,AB44,AB43)))</f>
        <v>Copper</v>
      </c>
      <c r="AD43" s="2"/>
      <c r="AE43" s="2"/>
      <c r="AF43" s="2"/>
      <c r="AG43" s="2"/>
    </row>
    <row r="44" spans="1:33" ht="22.5">
      <c r="A44" s="34"/>
      <c r="B44" s="300" t="str">
        <f t="shared" si="36"/>
        <v>Graphite</v>
      </c>
      <c r="C44" s="28"/>
      <c r="D44" s="403"/>
      <c r="E44" s="404"/>
      <c r="F44" s="8"/>
      <c r="G44" s="405"/>
      <c r="H44" s="406"/>
      <c r="I44" s="406"/>
      <c r="J44" s="407"/>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Nickel</v>
      </c>
      <c r="W44" s="303" t="str">
        <f t="shared" ref="W44" si="59">IF(V44="",V44,IF(V43="",V43,IF(V43&gt;V44,V43,V44)))</f>
        <v>Nickel</v>
      </c>
      <c r="X44" s="303" t="str">
        <f t="shared" ref="X44" si="60">IF(W45="",W44,IF(W44="",W45,IF(W44&gt;W45,W45,W44)))</f>
        <v>Nickel</v>
      </c>
      <c r="Y44" s="303" t="str">
        <f t="shared" ref="Y44" si="61">IF(X44="",X44,IF(X43="",X43,IF(X43&gt;X44,X43,X44)))</f>
        <v>Nickel</v>
      </c>
      <c r="Z44" s="303" t="str">
        <f t="shared" ref="Z44" si="62">IF(Y45="",Y44,IF(Y44="",Y45,IF(Y44&gt;Y45,Y45,Y44)))</f>
        <v>Nickel</v>
      </c>
      <c r="AA44" s="303" t="str">
        <f t="shared" ref="AA44" si="63">IF(Z44="",Z44,IF(Z43="",Z43,IF(Z43&gt;Z44,Z43,Z44)))</f>
        <v>Nickel</v>
      </c>
      <c r="AB44" s="303" t="str">
        <f t="shared" ref="AB44" si="64">IF(AA45="",AA44,IF(AA44="",AA45,IF(AA44&gt;AA45,AA45,AA44)))</f>
        <v>Nickel</v>
      </c>
      <c r="AC44" s="303" t="str">
        <f t="shared" ref="AC44" si="65">IF(AB44="",AB44,IF(AB43="",AB43,IF(AB43&gt;AB44,AB43,AB44)))</f>
        <v>Nickel</v>
      </c>
      <c r="AD44" s="2"/>
      <c r="AE44" s="2"/>
      <c r="AF44" s="2"/>
      <c r="AG44" s="2"/>
    </row>
    <row r="45" spans="1:33" ht="22.5">
      <c r="A45" s="34"/>
      <c r="B45" s="300" t="str">
        <f t="shared" si="36"/>
        <v>Lithium</v>
      </c>
      <c r="C45" s="28"/>
      <c r="D45" s="403"/>
      <c r="E45" s="404"/>
      <c r="F45" s="8"/>
      <c r="G45" s="405"/>
      <c r="H45" s="406"/>
      <c r="I45" s="406"/>
      <c r="J45" s="407"/>
      <c r="K45" s="29"/>
      <c r="L45" s="105"/>
      <c r="P45" s="301" t="str">
        <f t="shared" si="45"/>
        <v/>
      </c>
      <c r="R45" s="2"/>
      <c r="S45" s="302" t="str">
        <f t="shared" si="46"/>
        <v/>
      </c>
      <c r="T45" s="303" t="str">
        <f t="shared" ref="T45" si="66">IF(S45="",S45,IF(S44="",S44,IF(S44&gt;S45,S44,S45)))</f>
        <v/>
      </c>
      <c r="U45" s="303" t="str">
        <f t="shared" ref="U45" si="67">IF(T46="",T45,IF(T45="",T46,IF(T45&gt;T46,T46,T45)))</f>
        <v>Nickel</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5">
      <c r="A46" s="34"/>
      <c r="B46" s="300" t="str">
        <f t="shared" si="36"/>
        <v>Mica</v>
      </c>
      <c r="C46" s="28"/>
      <c r="D46" s="403"/>
      <c r="E46" s="404"/>
      <c r="F46" s="8"/>
      <c r="G46" s="405"/>
      <c r="H46" s="406"/>
      <c r="I46" s="406"/>
      <c r="J46" s="407"/>
      <c r="K46" s="29"/>
      <c r="L46" s="105"/>
      <c r="P46" s="301" t="str">
        <f t="shared" si="45"/>
        <v/>
      </c>
      <c r="R46" s="2"/>
      <c r="S46" s="302" t="str">
        <f t="shared" si="46"/>
        <v/>
      </c>
      <c r="T46" s="303" t="str">
        <f t="shared" ref="T46" si="76">IF(S47="",S46,IF(S46="",S47,IF(S46&gt;S47,S47,S46)))</f>
        <v>Nickel</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Nickel(*)</v>
      </c>
      <c r="C47" s="28"/>
      <c r="D47" s="403" t="s">
        <v>25</v>
      </c>
      <c r="E47" s="404"/>
      <c r="F47" s="8"/>
      <c r="G47" s="405"/>
      <c r="H47" s="406"/>
      <c r="I47" s="406"/>
      <c r="J47" s="407"/>
      <c r="K47" s="29"/>
      <c r="L47" s="105"/>
      <c r="P47" s="301" t="str">
        <f t="shared" si="45"/>
        <v>(*)</v>
      </c>
      <c r="R47" s="2"/>
      <c r="S47" s="302" t="str">
        <f t="shared" si="46"/>
        <v>Nickel</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03"/>
      <c r="E48" s="404"/>
      <c r="F48" s="8"/>
      <c r="G48" s="405"/>
      <c r="H48" s="406"/>
      <c r="I48" s="406"/>
      <c r="J48" s="407"/>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03"/>
      <c r="E49" s="404"/>
      <c r="F49" s="8"/>
      <c r="G49" s="405"/>
      <c r="H49" s="406"/>
      <c r="I49" s="406"/>
      <c r="J49" s="407"/>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03"/>
      <c r="E50" s="404"/>
      <c r="F50" s="8"/>
      <c r="G50" s="405"/>
      <c r="H50" s="406"/>
      <c r="I50" s="406"/>
      <c r="J50" s="407"/>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03"/>
      <c r="E51" s="404"/>
      <c r="F51" s="8"/>
      <c r="G51" s="405"/>
      <c r="H51" s="406"/>
      <c r="I51" s="406"/>
      <c r="J51" s="407"/>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60.75"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18" t="str">
        <f ca="1">D29</f>
        <v>Answer</v>
      </c>
      <c r="E53" s="418"/>
      <c r="F53" s="14"/>
      <c r="G53" s="37" t="str">
        <f ca="1">G29</f>
        <v>Comments</v>
      </c>
      <c r="H53" s="422"/>
      <c r="I53" s="422"/>
      <c r="J53" s="422"/>
      <c r="K53" s="29"/>
      <c r="L53" s="99" t="s">
        <v>18</v>
      </c>
      <c r="P53" s="38">
        <f>COUNTIF(D$30:E$39,"No")+COUNTIF(D$30:E$39,"Unknown")+COUNTIF(D$30:E$39,"Not declaring")+COUNTIF(D$42:E$51,"No")+COUNTIF(D$42:E$51,"Unknown")</f>
        <v>3</v>
      </c>
      <c r="Q53" s="38" t="str">
        <f>IF(P53=AA23,"","(*)")</f>
        <v>(*)</v>
      </c>
      <c r="R53" s="2"/>
      <c r="S53" s="2"/>
      <c r="T53" s="2"/>
      <c r="U53" s="2"/>
      <c r="V53" s="2"/>
      <c r="W53" s="2"/>
      <c r="X53" s="2"/>
      <c r="Y53" s="2">
        <v>37</v>
      </c>
      <c r="Z53" s="2"/>
      <c r="AA53" s="2"/>
      <c r="AB53" s="2"/>
      <c r="AC53" s="2"/>
      <c r="AD53" s="2"/>
      <c r="AE53" s="2"/>
      <c r="AF53" s="2"/>
      <c r="AG53" s="2"/>
    </row>
    <row r="54" spans="1:33" ht="22.5">
      <c r="A54" s="34"/>
      <c r="B54" s="300" t="str">
        <f>IF(ISERROR(AA$12),"",AA$12&amp;"")&amp;P$54</f>
        <v>Cobalt(*)</v>
      </c>
      <c r="C54" s="6"/>
      <c r="D54" s="403" t="s">
        <v>22</v>
      </c>
      <c r="E54" s="404"/>
      <c r="F54" s="40"/>
      <c r="G54" s="405"/>
      <c r="H54" s="406"/>
      <c r="I54" s="406"/>
      <c r="J54" s="407"/>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2.5">
      <c r="A55" s="34"/>
      <c r="B55" s="300" t="str">
        <f>IF(ISERROR(AA$13),"",AA$13&amp;"")&amp;P$55</f>
        <v>Copper(*)</v>
      </c>
      <c r="C55" s="6"/>
      <c r="D55" s="403" t="s">
        <v>22</v>
      </c>
      <c r="E55" s="404"/>
      <c r="F55" s="40"/>
      <c r="G55" s="405"/>
      <c r="H55" s="406"/>
      <c r="I55" s="406"/>
      <c r="J55" s="407"/>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5" customHeight="1">
      <c r="A56" s="34"/>
      <c r="B56" s="300" t="str">
        <f>IF(ISERROR(AA$14),"",AA$14&amp;"")&amp;P$56</f>
        <v>Graphite</v>
      </c>
      <c r="C56" s="6"/>
      <c r="D56" s="403"/>
      <c r="E56" s="404"/>
      <c r="F56" s="40"/>
      <c r="G56" s="405"/>
      <c r="H56" s="406"/>
      <c r="I56" s="406"/>
      <c r="J56" s="407"/>
      <c r="K56" s="29"/>
      <c r="L56" s="105"/>
      <c r="P56" s="301" t="str">
        <f t="shared" si="135"/>
        <v/>
      </c>
      <c r="Q56" s="2"/>
      <c r="R56" s="2"/>
      <c r="S56" s="2"/>
      <c r="T56" s="2"/>
      <c r="U56" s="2"/>
      <c r="V56" s="2"/>
      <c r="W56" s="2"/>
      <c r="X56" s="2"/>
      <c r="Y56" s="2">
        <v>40</v>
      </c>
      <c r="Z56" s="2"/>
      <c r="AA56" s="2"/>
      <c r="AB56" s="2"/>
      <c r="AC56" s="2"/>
      <c r="AD56" s="2"/>
      <c r="AE56" s="2"/>
      <c r="AF56" s="2"/>
    </row>
    <row r="57" spans="1:33" ht="21.95" customHeight="1">
      <c r="A57" s="34"/>
      <c r="B57" s="300" t="str">
        <f>IF(ISERROR(AA$15),"",AA$15&amp;"")&amp;P$57</f>
        <v>Lithium</v>
      </c>
      <c r="C57" s="6"/>
      <c r="D57" s="403"/>
      <c r="E57" s="404"/>
      <c r="F57" s="40"/>
      <c r="G57" s="405"/>
      <c r="H57" s="406"/>
      <c r="I57" s="406"/>
      <c r="J57" s="407"/>
      <c r="K57" s="29"/>
      <c r="L57" s="105"/>
      <c r="P57" s="301" t="str">
        <f t="shared" si="135"/>
        <v/>
      </c>
      <c r="Q57" s="2"/>
      <c r="R57" s="2"/>
      <c r="S57" s="2"/>
      <c r="T57" s="2"/>
      <c r="U57" s="2"/>
      <c r="V57" s="2"/>
      <c r="W57" s="2"/>
      <c r="X57" s="2"/>
      <c r="Y57" s="2">
        <v>41</v>
      </c>
      <c r="Z57" s="2"/>
      <c r="AA57" s="2"/>
      <c r="AB57" s="2"/>
      <c r="AC57" s="2"/>
      <c r="AD57" s="2"/>
      <c r="AE57" s="2"/>
      <c r="AF57" s="2"/>
    </row>
    <row r="58" spans="1:33" ht="22.5">
      <c r="A58" s="34"/>
      <c r="B58" s="300" t="str">
        <f>IF(ISERROR(AA$16),"",AA$16&amp;"")&amp;P$58</f>
        <v>Mica</v>
      </c>
      <c r="C58" s="6"/>
      <c r="D58" s="403"/>
      <c r="E58" s="404"/>
      <c r="F58" s="40"/>
      <c r="G58" s="405"/>
      <c r="H58" s="406"/>
      <c r="I58" s="406"/>
      <c r="J58" s="407"/>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Nickel(*)</v>
      </c>
      <c r="C59" s="6"/>
      <c r="D59" s="403" t="s">
        <v>22</v>
      </c>
      <c r="E59" s="404"/>
      <c r="F59" s="40"/>
      <c r="G59" s="405"/>
      <c r="H59" s="406"/>
      <c r="I59" s="406"/>
      <c r="J59" s="407"/>
      <c r="K59" s="29"/>
      <c r="L59" s="105"/>
      <c r="P59" s="301" t="str">
        <f t="shared" si="135"/>
        <v>(*)</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03"/>
      <c r="E60" s="404"/>
      <c r="F60" s="40"/>
      <c r="G60" s="405"/>
      <c r="H60" s="406"/>
      <c r="I60" s="406"/>
      <c r="J60" s="407"/>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03"/>
      <c r="E61" s="404"/>
      <c r="F61" s="40"/>
      <c r="G61" s="405"/>
      <c r="H61" s="406"/>
      <c r="I61" s="406"/>
      <c r="J61" s="407"/>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03"/>
      <c r="E62" s="404"/>
      <c r="F62" s="40"/>
      <c r="G62" s="405"/>
      <c r="H62" s="406"/>
      <c r="I62" s="406"/>
      <c r="J62" s="407"/>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03"/>
      <c r="E63" s="404"/>
      <c r="F63" s="40"/>
      <c r="G63" s="405"/>
      <c r="H63" s="406"/>
      <c r="I63" s="406"/>
      <c r="J63" s="407"/>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42.75" customHeight="1">
      <c r="A65" s="34"/>
      <c r="B65" s="37" t="str">
        <f ca="1">OFFSET(L!$C$1,MATCH("Declaration"&amp;ADDRESS(ROW(),COLUMN(),4),L!$A:$A,0)-1,SL,,)&amp;Q53</f>
        <v>4) Does 100 percent of the specified minaral/metal originate from recycled or scrap sources?(*)</v>
      </c>
      <c r="C65" s="6"/>
      <c r="D65" s="418" t="str">
        <f ca="1">D29</f>
        <v>Answer</v>
      </c>
      <c r="E65" s="418"/>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Cobalt(*)</v>
      </c>
      <c r="C66" s="6"/>
      <c r="D66" s="403" t="s">
        <v>26</v>
      </c>
      <c r="E66" s="404"/>
      <c r="F66" s="40"/>
      <c r="G66" s="405"/>
      <c r="H66" s="406"/>
      <c r="I66" s="406"/>
      <c r="J66" s="407"/>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Copper(*)</v>
      </c>
      <c r="C67" s="6"/>
      <c r="D67" s="403" t="s">
        <v>26</v>
      </c>
      <c r="E67" s="404"/>
      <c r="F67" s="40"/>
      <c r="G67" s="405"/>
      <c r="H67" s="406"/>
      <c r="I67" s="406"/>
      <c r="J67" s="407"/>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Graphite</v>
      </c>
      <c r="C68" s="6"/>
      <c r="D68" s="403"/>
      <c r="E68" s="404"/>
      <c r="F68" s="40"/>
      <c r="G68" s="405"/>
      <c r="H68" s="406"/>
      <c r="I68" s="406"/>
      <c r="J68" s="407"/>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Lithium</v>
      </c>
      <c r="C69" s="6"/>
      <c r="D69" s="403"/>
      <c r="E69" s="404"/>
      <c r="F69" s="40"/>
      <c r="G69" s="405"/>
      <c r="H69" s="406"/>
      <c r="I69" s="406"/>
      <c r="J69" s="407"/>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Mica</v>
      </c>
      <c r="C70" s="6"/>
      <c r="D70" s="403"/>
      <c r="E70" s="404"/>
      <c r="F70" s="40"/>
      <c r="G70" s="405"/>
      <c r="H70" s="406"/>
      <c r="I70" s="406"/>
      <c r="J70" s="407"/>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Nickel(*)</v>
      </c>
      <c r="C71" s="6"/>
      <c r="D71" s="403" t="s">
        <v>26</v>
      </c>
      <c r="E71" s="404"/>
      <c r="F71" s="40"/>
      <c r="G71" s="405"/>
      <c r="H71" s="406"/>
      <c r="I71" s="406"/>
      <c r="J71" s="407"/>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03"/>
      <c r="E72" s="404"/>
      <c r="F72" s="40"/>
      <c r="G72" s="405"/>
      <c r="H72" s="406"/>
      <c r="I72" s="406"/>
      <c r="J72" s="407"/>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03"/>
      <c r="E73" s="404"/>
      <c r="F73" s="40"/>
      <c r="G73" s="405"/>
      <c r="H73" s="406"/>
      <c r="I73" s="406"/>
      <c r="J73" s="407"/>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03"/>
      <c r="E74" s="404"/>
      <c r="F74" s="40"/>
      <c r="G74" s="405"/>
      <c r="H74" s="406"/>
      <c r="I74" s="406"/>
      <c r="J74" s="407"/>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03"/>
      <c r="E75" s="404"/>
      <c r="F75" s="40"/>
      <c r="G75" s="405"/>
      <c r="H75" s="406"/>
      <c r="I75" s="406"/>
      <c r="J75" s="407"/>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18" t="str">
        <f ca="1">D29</f>
        <v>Answer</v>
      </c>
      <c r="E77" s="418"/>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Cobalt(*)</v>
      </c>
      <c r="C78" s="28"/>
      <c r="D78" s="403" t="s">
        <v>27</v>
      </c>
      <c r="E78" s="404"/>
      <c r="F78" s="40"/>
      <c r="G78" s="405"/>
      <c r="H78" s="406"/>
      <c r="I78" s="406"/>
      <c r="J78" s="407"/>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Copper(*)</v>
      </c>
      <c r="C79" s="28"/>
      <c r="D79" s="403" t="s">
        <v>27</v>
      </c>
      <c r="E79" s="404"/>
      <c r="F79" s="40"/>
      <c r="G79" s="405"/>
      <c r="H79" s="406"/>
      <c r="I79" s="406"/>
      <c r="J79" s="407"/>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Graphite</v>
      </c>
      <c r="C80" s="28"/>
      <c r="D80" s="403"/>
      <c r="E80" s="404"/>
      <c r="F80" s="40"/>
      <c r="G80" s="405"/>
      <c r="H80" s="406"/>
      <c r="I80" s="406"/>
      <c r="J80" s="407"/>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Lithium</v>
      </c>
      <c r="C81" s="28"/>
      <c r="D81" s="403"/>
      <c r="E81" s="404"/>
      <c r="F81" s="40"/>
      <c r="G81" s="405"/>
      <c r="H81" s="406"/>
      <c r="I81" s="406"/>
      <c r="J81" s="407"/>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Mica</v>
      </c>
      <c r="C82" s="28"/>
      <c r="D82" s="403"/>
      <c r="E82" s="404"/>
      <c r="F82" s="40"/>
      <c r="G82" s="405"/>
      <c r="H82" s="406"/>
      <c r="I82" s="406"/>
      <c r="J82" s="407"/>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Nickel(*)</v>
      </c>
      <c r="C83" s="28"/>
      <c r="D83" s="403" t="s">
        <v>27</v>
      </c>
      <c r="E83" s="404"/>
      <c r="F83" s="40"/>
      <c r="G83" s="405"/>
      <c r="H83" s="406"/>
      <c r="I83" s="406"/>
      <c r="J83" s="407"/>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03"/>
      <c r="E84" s="404"/>
      <c r="F84" s="40"/>
      <c r="G84" s="405"/>
      <c r="H84" s="406"/>
      <c r="I84" s="406"/>
      <c r="J84" s="407"/>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03"/>
      <c r="E85" s="404"/>
      <c r="F85" s="40"/>
      <c r="G85" s="405"/>
      <c r="H85" s="406"/>
      <c r="I85" s="406"/>
      <c r="J85" s="407"/>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03"/>
      <c r="E86" s="404"/>
      <c r="F86" s="40"/>
      <c r="G86" s="405"/>
      <c r="H86" s="406"/>
      <c r="I86" s="406"/>
      <c r="J86" s="407"/>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03"/>
      <c r="E87" s="404"/>
      <c r="F87" s="40"/>
      <c r="G87" s="405"/>
      <c r="H87" s="406"/>
      <c r="I87" s="406"/>
      <c r="J87" s="407"/>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18" t="str">
        <f ca="1">D29</f>
        <v>Answer</v>
      </c>
      <c r="E89" s="418"/>
      <c r="F89" s="14"/>
      <c r="G89" s="37" t="str">
        <f ca="1">G29</f>
        <v>Comments</v>
      </c>
      <c r="H89" s="419"/>
      <c r="I89" s="419"/>
      <c r="J89" s="419"/>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Cobalt(*)</v>
      </c>
      <c r="C90" s="6"/>
      <c r="D90" s="403" t="s">
        <v>25</v>
      </c>
      <c r="E90" s="404"/>
      <c r="F90" s="40"/>
      <c r="G90" s="405" t="s">
        <v>20084</v>
      </c>
      <c r="H90" s="406"/>
      <c r="I90" s="406"/>
      <c r="J90" s="407"/>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Copper(*)</v>
      </c>
      <c r="C91" s="6"/>
      <c r="D91" s="403" t="s">
        <v>25</v>
      </c>
      <c r="E91" s="404"/>
      <c r="F91" s="40"/>
      <c r="G91" s="405"/>
      <c r="H91" s="406"/>
      <c r="I91" s="406"/>
      <c r="J91" s="407"/>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Graphite</v>
      </c>
      <c r="C92" s="6"/>
      <c r="D92" s="403"/>
      <c r="E92" s="404"/>
      <c r="F92" s="40"/>
      <c r="G92" s="405"/>
      <c r="H92" s="406"/>
      <c r="I92" s="406"/>
      <c r="J92" s="407"/>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Lithium</v>
      </c>
      <c r="C93" s="6"/>
      <c r="D93" s="403"/>
      <c r="E93" s="404"/>
      <c r="F93" s="40"/>
      <c r="G93" s="405"/>
      <c r="H93" s="406"/>
      <c r="I93" s="406"/>
      <c r="J93" s="407"/>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Mica</v>
      </c>
      <c r="C94" s="6"/>
      <c r="D94" s="403"/>
      <c r="E94" s="404"/>
      <c r="F94" s="40"/>
      <c r="G94" s="405"/>
      <c r="H94" s="406"/>
      <c r="I94" s="406"/>
      <c r="J94" s="407"/>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Nickel(*)</v>
      </c>
      <c r="C95" s="6"/>
      <c r="D95" s="403" t="s">
        <v>25</v>
      </c>
      <c r="E95" s="404"/>
      <c r="F95" s="40"/>
      <c r="G95" s="405"/>
      <c r="H95" s="406"/>
      <c r="I95" s="406"/>
      <c r="J95" s="407"/>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03"/>
      <c r="E96" s="404"/>
      <c r="F96" s="40"/>
      <c r="G96" s="405"/>
      <c r="H96" s="406"/>
      <c r="I96" s="406"/>
      <c r="J96" s="407"/>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03"/>
      <c r="E97" s="404"/>
      <c r="F97" s="40"/>
      <c r="G97" s="405"/>
      <c r="H97" s="406"/>
      <c r="I97" s="406"/>
      <c r="J97" s="407"/>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03"/>
      <c r="E98" s="404"/>
      <c r="F98" s="40"/>
      <c r="G98" s="405"/>
      <c r="H98" s="406"/>
      <c r="I98" s="406"/>
      <c r="J98" s="407"/>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03"/>
      <c r="E99" s="404"/>
      <c r="F99" s="40"/>
      <c r="G99" s="405"/>
      <c r="H99" s="406"/>
      <c r="I99" s="406"/>
      <c r="J99" s="407"/>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18" t="str">
        <f ca="1">D29</f>
        <v>Answer</v>
      </c>
      <c r="E101" s="418"/>
      <c r="F101" s="14"/>
      <c r="G101" s="37" t="str">
        <f ca="1">G29</f>
        <v>Comments</v>
      </c>
      <c r="H101" s="419" t="str">
        <f>IF(Q115="(*)","Click here to enter smelter names","")</f>
        <v/>
      </c>
      <c r="I101" s="419"/>
      <c r="J101" s="419"/>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Cobalt(*)</v>
      </c>
      <c r="C102" s="28"/>
      <c r="D102" s="403" t="s">
        <v>25</v>
      </c>
      <c r="E102" s="404"/>
      <c r="F102" s="41"/>
      <c r="G102" s="405"/>
      <c r="H102" s="406"/>
      <c r="I102" s="406"/>
      <c r="J102" s="407"/>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Copper(*)</v>
      </c>
      <c r="C103" s="28"/>
      <c r="D103" s="403" t="s">
        <v>25</v>
      </c>
      <c r="E103" s="404"/>
      <c r="F103" s="41"/>
      <c r="G103" s="405"/>
      <c r="H103" s="406"/>
      <c r="I103" s="406"/>
      <c r="J103" s="407"/>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Graphite</v>
      </c>
      <c r="C104" s="28"/>
      <c r="D104" s="403"/>
      <c r="E104" s="404"/>
      <c r="F104" s="41"/>
      <c r="G104" s="405"/>
      <c r="H104" s="406"/>
      <c r="I104" s="406"/>
      <c r="J104" s="407"/>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Lithium</v>
      </c>
      <c r="C105" s="28"/>
      <c r="D105" s="403"/>
      <c r="E105" s="404"/>
      <c r="F105" s="41"/>
      <c r="G105" s="405"/>
      <c r="H105" s="406"/>
      <c r="I105" s="406"/>
      <c r="J105" s="407"/>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Mica</v>
      </c>
      <c r="C106" s="28"/>
      <c r="D106" s="403"/>
      <c r="E106" s="404"/>
      <c r="F106" s="41"/>
      <c r="G106" s="405"/>
      <c r="H106" s="406"/>
      <c r="I106" s="406"/>
      <c r="J106" s="407"/>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Nickel(*)</v>
      </c>
      <c r="C107" s="28"/>
      <c r="D107" s="403" t="s">
        <v>25</v>
      </c>
      <c r="E107" s="404"/>
      <c r="F107" s="41"/>
      <c r="G107" s="405"/>
      <c r="H107" s="406"/>
      <c r="I107" s="406"/>
      <c r="J107" s="407"/>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03"/>
      <c r="E108" s="404"/>
      <c r="F108" s="41"/>
      <c r="G108" s="405"/>
      <c r="H108" s="406"/>
      <c r="I108" s="406"/>
      <c r="J108" s="407"/>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03"/>
      <c r="E109" s="404"/>
      <c r="F109" s="41"/>
      <c r="G109" s="405"/>
      <c r="H109" s="406"/>
      <c r="I109" s="406"/>
      <c r="J109" s="407"/>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03"/>
      <c r="E110" s="404"/>
      <c r="F110" s="41"/>
      <c r="G110" s="405"/>
      <c r="H110" s="406"/>
      <c r="I110" s="406"/>
      <c r="J110" s="407"/>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03"/>
      <c r="E111" s="404"/>
      <c r="F111" s="43"/>
      <c r="G111" s="405"/>
      <c r="H111" s="406"/>
      <c r="I111" s="406"/>
      <c r="J111" s="407"/>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17" t="str">
        <f ca="1">OFFSET(L!$C$1,MATCH("Declaration"&amp;ADDRESS(ROW(),COLUMN(),4),L!$A:$A,0)-1,SL,,)</f>
        <v>Answer the Following Questions at a Company Level</v>
      </c>
      <c r="C113" s="417"/>
      <c r="D113" s="417"/>
      <c r="E113" s="417"/>
      <c r="F113" s="417"/>
      <c r="G113" s="417"/>
      <c r="H113" s="417"/>
      <c r="I113" s="417"/>
      <c r="J113" s="417"/>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12" t="str">
        <f ca="1">D29</f>
        <v>Answer</v>
      </c>
      <c r="E114" s="412"/>
      <c r="F114" s="46"/>
      <c r="G114" s="412" t="str">
        <f ca="1">G29</f>
        <v>Comments</v>
      </c>
      <c r="H114" s="412" t="e">
        <f>HLOOKUP(SL,LT,$O114,0)</f>
        <v>#NAME?</v>
      </c>
      <c r="I114" s="412"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03" t="s">
        <v>25</v>
      </c>
      <c r="E115" s="404"/>
      <c r="F115" s="50"/>
      <c r="G115" s="405"/>
      <c r="H115" s="406"/>
      <c r="I115" s="406"/>
      <c r="J115" s="407"/>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10"/>
      <c r="H116" s="410"/>
      <c r="I116" s="410"/>
      <c r="J116" s="410"/>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03" t="s">
        <v>25</v>
      </c>
      <c r="E117" s="404"/>
      <c r="F117" s="50"/>
      <c r="G117" s="501" t="s">
        <v>20085</v>
      </c>
      <c r="H117" s="413"/>
      <c r="I117" s="413"/>
      <c r="J117" s="414"/>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15"/>
      <c r="E119" s="415"/>
      <c r="F119" s="233"/>
      <c r="G119" s="416"/>
      <c r="H119" s="416"/>
      <c r="I119" s="416"/>
      <c r="J119" s="416"/>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Cobalt(*)</v>
      </c>
      <c r="C120" s="294"/>
      <c r="D120" s="403" t="s">
        <v>25</v>
      </c>
      <c r="E120" s="404"/>
      <c r="F120" s="8"/>
      <c r="G120" s="405"/>
      <c r="H120" s="406"/>
      <c r="I120" s="406"/>
      <c r="J120" s="407"/>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Copper(*)</v>
      </c>
      <c r="C121" s="294"/>
      <c r="D121" s="403" t="s">
        <v>25</v>
      </c>
      <c r="E121" s="404"/>
      <c r="F121" s="8"/>
      <c r="G121" s="405"/>
      <c r="H121" s="406"/>
      <c r="I121" s="406"/>
      <c r="J121" s="407"/>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Graphite</v>
      </c>
      <c r="C122" s="6"/>
      <c r="D122" s="403"/>
      <c r="E122" s="404"/>
      <c r="F122" s="8"/>
      <c r="G122" s="405"/>
      <c r="H122" s="406"/>
      <c r="I122" s="406"/>
      <c r="J122" s="407"/>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Lithium</v>
      </c>
      <c r="C123" s="6"/>
      <c r="D123" s="403"/>
      <c r="E123" s="404"/>
      <c r="F123" s="8"/>
      <c r="G123" s="405"/>
      <c r="H123" s="406"/>
      <c r="I123" s="406"/>
      <c r="J123" s="407"/>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Mica</v>
      </c>
      <c r="C124" s="6"/>
      <c r="D124" s="403"/>
      <c r="E124" s="404"/>
      <c r="F124" s="8"/>
      <c r="G124" s="405"/>
      <c r="H124" s="406"/>
      <c r="I124" s="406"/>
      <c r="J124" s="407"/>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Nickel(*)</v>
      </c>
      <c r="C125" s="6"/>
      <c r="D125" s="403" t="s">
        <v>25</v>
      </c>
      <c r="E125" s="404"/>
      <c r="F125" s="8"/>
      <c r="G125" s="405"/>
      <c r="H125" s="406"/>
      <c r="I125" s="406"/>
      <c r="J125" s="407"/>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03"/>
      <c r="E126" s="404"/>
      <c r="F126" s="8"/>
      <c r="G126" s="405"/>
      <c r="H126" s="406"/>
      <c r="I126" s="406"/>
      <c r="J126" s="407"/>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03"/>
      <c r="E127" s="404"/>
      <c r="F127" s="8"/>
      <c r="G127" s="405"/>
      <c r="H127" s="406"/>
      <c r="I127" s="406"/>
      <c r="J127" s="407"/>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03"/>
      <c r="E128" s="404"/>
      <c r="F128" s="8"/>
      <c r="G128" s="405"/>
      <c r="H128" s="406"/>
      <c r="I128" s="406"/>
      <c r="J128" s="407"/>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03"/>
      <c r="E129" s="404"/>
      <c r="F129" s="8"/>
      <c r="G129" s="405"/>
      <c r="H129" s="406"/>
      <c r="I129" s="406"/>
      <c r="J129" s="407"/>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03" t="s">
        <v>22</v>
      </c>
      <c r="E131" s="404"/>
      <c r="F131" s="50"/>
      <c r="G131" s="405"/>
      <c r="H131" s="406"/>
      <c r="I131" s="406"/>
      <c r="J131" s="407"/>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08" t="s">
        <v>32</v>
      </c>
      <c r="E133" s="409"/>
      <c r="F133" s="50"/>
      <c r="G133" s="405"/>
      <c r="H133" s="406"/>
      <c r="I133" s="406"/>
      <c r="J133" s="407"/>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10"/>
      <c r="H134" s="410"/>
      <c r="I134" s="410"/>
      <c r="J134" s="410"/>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03" t="s">
        <v>25</v>
      </c>
      <c r="E135" s="404"/>
      <c r="F135" s="50"/>
      <c r="G135" s="405" t="s">
        <v>20086</v>
      </c>
      <c r="H135" s="406"/>
      <c r="I135" s="406"/>
      <c r="J135" s="407"/>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11"/>
      <c r="H136" s="411"/>
      <c r="I136" s="411"/>
      <c r="J136" s="411"/>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03" t="s">
        <v>25</v>
      </c>
      <c r="E137" s="404"/>
      <c r="F137" s="50"/>
      <c r="G137" s="405"/>
      <c r="H137" s="406"/>
      <c r="I137" s="406"/>
      <c r="J137" s="407"/>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00" t="str">
        <f>IF(OR($D$8="",$I$3=""),"","Click here to check required fields completion")</f>
        <v/>
      </c>
      <c r="C138" s="400"/>
      <c r="D138" s="400"/>
      <c r="E138" s="400"/>
      <c r="F138" s="400"/>
      <c r="G138" s="400"/>
      <c r="H138" s="400"/>
      <c r="I138" s="400"/>
      <c r="J138" s="400"/>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01" t="str">
        <f ca="1">OFFSET(L!$C$1,MATCH("General"&amp;"Cpy",L!$A:$A,0)-1,SL,,)</f>
        <v>© 2025 Responsible Minerals Initiative. All rights reserved.</v>
      </c>
      <c r="B139" s="402"/>
      <c r="C139" s="402"/>
      <c r="D139" s="402"/>
      <c r="E139" s="402"/>
      <c r="F139" s="402"/>
      <c r="G139" s="402"/>
      <c r="H139" s="402"/>
      <c r="I139" s="402"/>
      <c r="J139" s="402"/>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9"/>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9"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70"/>
    </row>
    <row r="189" spans="2:3" ht="17.4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4" type="noConversion"/>
  <conditionalFormatting sqref="B30">
    <cfRule type="expression" dxfId="498" priority="311" stopIfTrue="1">
      <formula>IF($B$30="",TRUE)</formula>
    </cfRule>
  </conditionalFormatting>
  <conditionalFormatting sqref="B31">
    <cfRule type="expression" dxfId="497" priority="309">
      <formula>IF($B$31="",TRUE)</formula>
    </cfRule>
  </conditionalFormatting>
  <conditionalFormatting sqref="B32">
    <cfRule type="expression" dxfId="496" priority="308">
      <formula>IF($B$32="",TRUE)</formula>
    </cfRule>
  </conditionalFormatting>
  <conditionalFormatting sqref="B33">
    <cfRule type="expression" dxfId="495" priority="307">
      <formula>IF($B$33="",TRUE)</formula>
    </cfRule>
  </conditionalFormatting>
  <conditionalFormatting sqref="B34">
    <cfRule type="expression" dxfId="494" priority="306">
      <formula>IF($B$34="",TRUE)</formula>
    </cfRule>
  </conditionalFormatting>
  <conditionalFormatting sqref="B35">
    <cfRule type="expression" dxfId="493" priority="305">
      <formula>IF($B$35="",TRUE)</formula>
    </cfRule>
  </conditionalFormatting>
  <conditionalFormatting sqref="B36">
    <cfRule type="expression" dxfId="492" priority="304">
      <formula>IF($B$36="",TRUE)</formula>
    </cfRule>
  </conditionalFormatting>
  <conditionalFormatting sqref="B37">
    <cfRule type="expression" dxfId="491" priority="303">
      <formula>IF($B$37="",TRUE)</formula>
    </cfRule>
  </conditionalFormatting>
  <conditionalFormatting sqref="B38">
    <cfRule type="expression" dxfId="490" priority="302">
      <formula>IF($B$38="",TRUE)</formula>
    </cfRule>
  </conditionalFormatting>
  <conditionalFormatting sqref="B39">
    <cfRule type="expression" dxfId="489" priority="301">
      <formula>IF($B$39="",TRUE)</formula>
    </cfRule>
  </conditionalFormatting>
  <conditionalFormatting sqref="B42">
    <cfRule type="expression" dxfId="488" priority="283" stopIfTrue="1">
      <formula>IF($B$42="",TRUE)</formula>
    </cfRule>
  </conditionalFormatting>
  <conditionalFormatting sqref="B43">
    <cfRule type="expression" dxfId="487" priority="282" stopIfTrue="1">
      <formula>IF($B$43="",TRUE)</formula>
    </cfRule>
  </conditionalFormatting>
  <conditionalFormatting sqref="B44">
    <cfRule type="expression" dxfId="486" priority="281" stopIfTrue="1">
      <formula>IF($B$44="",TRUE)</formula>
    </cfRule>
  </conditionalFormatting>
  <conditionalFormatting sqref="B45">
    <cfRule type="expression" dxfId="485" priority="280" stopIfTrue="1">
      <formula>IF($B$45="",TRUE)</formula>
    </cfRule>
  </conditionalFormatting>
  <conditionalFormatting sqref="B46">
    <cfRule type="expression" dxfId="484" priority="279" stopIfTrue="1">
      <formula>IF($B$46="",TRUE)</formula>
    </cfRule>
  </conditionalFormatting>
  <conditionalFormatting sqref="B47">
    <cfRule type="expression" dxfId="483" priority="278" stopIfTrue="1">
      <formula>IF($B$47="",TRUE)</formula>
    </cfRule>
  </conditionalFormatting>
  <conditionalFormatting sqref="B48">
    <cfRule type="expression" dxfId="482" priority="277" stopIfTrue="1">
      <formula>IF($B$48="",TRUE)</formula>
    </cfRule>
  </conditionalFormatting>
  <conditionalFormatting sqref="B49">
    <cfRule type="expression" dxfId="481" priority="276" stopIfTrue="1">
      <formula>IF($B$49="",TRUE)</formula>
    </cfRule>
  </conditionalFormatting>
  <conditionalFormatting sqref="B50">
    <cfRule type="expression" dxfId="480" priority="275" stopIfTrue="1">
      <formula>IF($B$50="",TRUE)</formula>
    </cfRule>
  </conditionalFormatting>
  <conditionalFormatting sqref="B51">
    <cfRule type="expression" dxfId="479" priority="274" stopIfTrue="1">
      <formula>IF($B$51="",TRUE)</formula>
    </cfRule>
  </conditionalFormatting>
  <conditionalFormatting sqref="B54">
    <cfRule type="expression" dxfId="478" priority="266" stopIfTrue="1">
      <formula>IF($B$54="",TRUE)</formula>
    </cfRule>
  </conditionalFormatting>
  <conditionalFormatting sqref="B55">
    <cfRule type="expression" dxfId="477" priority="248" stopIfTrue="1">
      <formula>IF($B$55="",TRUE)</formula>
    </cfRule>
  </conditionalFormatting>
  <conditionalFormatting sqref="B56">
    <cfRule type="expression" dxfId="476" priority="265" stopIfTrue="1">
      <formula>IF($B$56="",TRUE)</formula>
    </cfRule>
  </conditionalFormatting>
  <conditionalFormatting sqref="B57">
    <cfRule type="expression" dxfId="475" priority="264" stopIfTrue="1">
      <formula>IF($B$57="",TRUE)</formula>
    </cfRule>
  </conditionalFormatting>
  <conditionalFormatting sqref="B58">
    <cfRule type="expression" dxfId="474" priority="263" stopIfTrue="1">
      <formula>IF($B$58="",TRUE)</formula>
    </cfRule>
  </conditionalFormatting>
  <conditionalFormatting sqref="B59">
    <cfRule type="expression" dxfId="473" priority="262" stopIfTrue="1">
      <formula>IF($B$59="",TRUE)</formula>
    </cfRule>
  </conditionalFormatting>
  <conditionalFormatting sqref="B60">
    <cfRule type="expression" dxfId="472" priority="261" stopIfTrue="1">
      <formula>IF($B$60="",TRUE)</formula>
    </cfRule>
  </conditionalFormatting>
  <conditionalFormatting sqref="B61">
    <cfRule type="expression" dxfId="471" priority="260" stopIfTrue="1">
      <formula>IF($B$61="",TRUE)</formula>
    </cfRule>
  </conditionalFormatting>
  <conditionalFormatting sqref="B62">
    <cfRule type="expression" dxfId="470" priority="259" stopIfTrue="1">
      <formula>IF($B$62="",TRUE)</formula>
    </cfRule>
  </conditionalFormatting>
  <conditionalFormatting sqref="B63">
    <cfRule type="expression" dxfId="469" priority="258" stopIfTrue="1">
      <formula>IF($B$63="",TRUE)</formula>
    </cfRule>
  </conditionalFormatting>
  <conditionalFormatting sqref="B66">
    <cfRule type="expression" dxfId="468" priority="257" stopIfTrue="1">
      <formula>IF($B$54="",TRUE)</formula>
    </cfRule>
  </conditionalFormatting>
  <conditionalFormatting sqref="B67">
    <cfRule type="expression" dxfId="467" priority="247" stopIfTrue="1">
      <formula>IF($B$55="",TRUE)</formula>
    </cfRule>
  </conditionalFormatting>
  <conditionalFormatting sqref="B68">
    <cfRule type="expression" dxfId="466" priority="256" stopIfTrue="1">
      <formula>IF($B$56="",TRUE)</formula>
    </cfRule>
  </conditionalFormatting>
  <conditionalFormatting sqref="B69">
    <cfRule type="expression" dxfId="465" priority="255" stopIfTrue="1">
      <formula>IF($B$57="",TRUE)</formula>
    </cfRule>
  </conditionalFormatting>
  <conditionalFormatting sqref="B70">
    <cfRule type="expression" dxfId="464" priority="254" stopIfTrue="1">
      <formula>IF($B$58="",TRUE)</formula>
    </cfRule>
  </conditionalFormatting>
  <conditionalFormatting sqref="B71">
    <cfRule type="expression" dxfId="463" priority="253" stopIfTrue="1">
      <formula>IF($B$59="",TRUE)</formula>
    </cfRule>
  </conditionalFormatting>
  <conditionalFormatting sqref="B72">
    <cfRule type="expression" dxfId="462" priority="252" stopIfTrue="1">
      <formula>IF($B$60="",TRUE)</formula>
    </cfRule>
  </conditionalFormatting>
  <conditionalFormatting sqref="B73">
    <cfRule type="expression" dxfId="461" priority="251" stopIfTrue="1">
      <formula>IF($B$61="",TRUE)</formula>
    </cfRule>
  </conditionalFormatting>
  <conditionalFormatting sqref="B74">
    <cfRule type="expression" dxfId="460" priority="250" stopIfTrue="1">
      <formula>IF($B$62="",TRUE)</formula>
    </cfRule>
  </conditionalFormatting>
  <conditionalFormatting sqref="B75">
    <cfRule type="expression" dxfId="459" priority="249" stopIfTrue="1">
      <formula>IF($B$63="",TRUE)</formula>
    </cfRule>
  </conditionalFormatting>
  <conditionalFormatting sqref="B78">
    <cfRule type="expression" dxfId="458" priority="246" stopIfTrue="1">
      <formula>IF($B$54="",TRUE)</formula>
    </cfRule>
  </conditionalFormatting>
  <conditionalFormatting sqref="B79">
    <cfRule type="expression" dxfId="457" priority="237" stopIfTrue="1">
      <formula>IF($B$55="",TRUE)</formula>
    </cfRule>
  </conditionalFormatting>
  <conditionalFormatting sqref="B80">
    <cfRule type="expression" dxfId="456" priority="245" stopIfTrue="1">
      <formula>IF($B$56="",TRUE)</formula>
    </cfRule>
  </conditionalFormatting>
  <conditionalFormatting sqref="B81">
    <cfRule type="expression" dxfId="455" priority="244" stopIfTrue="1">
      <formula>IF($B$57="",TRUE)</formula>
    </cfRule>
  </conditionalFormatting>
  <conditionalFormatting sqref="B82">
    <cfRule type="expression" dxfId="454" priority="243" stopIfTrue="1">
      <formula>IF($B$58="",TRUE)</formula>
    </cfRule>
  </conditionalFormatting>
  <conditionalFormatting sqref="B83">
    <cfRule type="expression" dxfId="453" priority="242" stopIfTrue="1">
      <formula>IF($B$59="",TRUE)</formula>
    </cfRule>
  </conditionalFormatting>
  <conditionalFormatting sqref="B84">
    <cfRule type="expression" dxfId="452" priority="241" stopIfTrue="1">
      <formula>IF($B$60="",TRUE)</formula>
    </cfRule>
  </conditionalFormatting>
  <conditionalFormatting sqref="B85">
    <cfRule type="expression" dxfId="451" priority="240" stopIfTrue="1">
      <formula>IF($B$61="",TRUE)</formula>
    </cfRule>
  </conditionalFormatting>
  <conditionalFormatting sqref="B86">
    <cfRule type="expression" dxfId="450" priority="239" stopIfTrue="1">
      <formula>IF($B$62="",TRUE)</formula>
    </cfRule>
  </conditionalFormatting>
  <conditionalFormatting sqref="B87">
    <cfRule type="expression" dxfId="449" priority="238" stopIfTrue="1">
      <formula>IF($B$63="",TRUE)</formula>
    </cfRule>
  </conditionalFormatting>
  <conditionalFormatting sqref="B90">
    <cfRule type="expression" dxfId="448" priority="236" stopIfTrue="1">
      <formula>IF($B$54="",TRUE)</formula>
    </cfRule>
  </conditionalFormatting>
  <conditionalFormatting sqref="B91">
    <cfRule type="expression" dxfId="447" priority="227" stopIfTrue="1">
      <formula>IF($B$55="",TRUE)</formula>
    </cfRule>
  </conditionalFormatting>
  <conditionalFormatting sqref="B92">
    <cfRule type="expression" dxfId="446" priority="235" stopIfTrue="1">
      <formula>IF($B$56="",TRUE)</formula>
    </cfRule>
  </conditionalFormatting>
  <conditionalFormatting sqref="B93">
    <cfRule type="expression" dxfId="445" priority="234" stopIfTrue="1">
      <formula>IF($B$57="",TRUE)</formula>
    </cfRule>
  </conditionalFormatting>
  <conditionalFormatting sqref="B94">
    <cfRule type="expression" dxfId="444" priority="233" stopIfTrue="1">
      <formula>IF($B$58="",TRUE)</formula>
    </cfRule>
  </conditionalFormatting>
  <conditionalFormatting sqref="B95">
    <cfRule type="expression" dxfId="443" priority="232" stopIfTrue="1">
      <formula>IF($B$59="",TRUE)</formula>
    </cfRule>
  </conditionalFormatting>
  <conditionalFormatting sqref="B96">
    <cfRule type="expression" dxfId="442" priority="231" stopIfTrue="1">
      <formula>IF($B$60="",TRUE)</formula>
    </cfRule>
  </conditionalFormatting>
  <conditionalFormatting sqref="B97">
    <cfRule type="expression" dxfId="441" priority="230" stopIfTrue="1">
      <formula>IF($B$61="",TRUE)</formula>
    </cfRule>
  </conditionalFormatting>
  <conditionalFormatting sqref="B98">
    <cfRule type="expression" dxfId="440" priority="229" stopIfTrue="1">
      <formula>IF($B$62="",TRUE)</formula>
    </cfRule>
  </conditionalFormatting>
  <conditionalFormatting sqref="B99">
    <cfRule type="expression" dxfId="439" priority="228" stopIfTrue="1">
      <formula>IF($B$63="",TRUE)</formula>
    </cfRule>
  </conditionalFormatting>
  <conditionalFormatting sqref="B102">
    <cfRule type="expression" dxfId="438" priority="226" stopIfTrue="1">
      <formula>IF($B$54="",TRUE)</formula>
    </cfRule>
  </conditionalFormatting>
  <conditionalFormatting sqref="B103">
    <cfRule type="expression" dxfId="437" priority="217" stopIfTrue="1">
      <formula>IF($B$55="",TRUE)</formula>
    </cfRule>
  </conditionalFormatting>
  <conditionalFormatting sqref="B104">
    <cfRule type="expression" dxfId="436" priority="225" stopIfTrue="1">
      <formula>IF($B$56="",TRUE)</formula>
    </cfRule>
  </conditionalFormatting>
  <conditionalFormatting sqref="B105">
    <cfRule type="expression" dxfId="435" priority="224" stopIfTrue="1">
      <formula>IF($B$57="",TRUE)</formula>
    </cfRule>
  </conditionalFormatting>
  <conditionalFormatting sqref="B106">
    <cfRule type="expression" dxfId="434" priority="223" stopIfTrue="1">
      <formula>IF($B$58="",TRUE)</formula>
    </cfRule>
  </conditionalFormatting>
  <conditionalFormatting sqref="B107">
    <cfRule type="expression" dxfId="433" priority="222" stopIfTrue="1">
      <formula>IF($B$59="",TRUE)</formula>
    </cfRule>
  </conditionalFormatting>
  <conditionalFormatting sqref="B108">
    <cfRule type="expression" dxfId="432" priority="221" stopIfTrue="1">
      <formula>IF($B$60="",TRUE)</formula>
    </cfRule>
  </conditionalFormatting>
  <conditionalFormatting sqref="B109">
    <cfRule type="expression" dxfId="431" priority="220" stopIfTrue="1">
      <formula>IF($B$61="",TRUE)</formula>
    </cfRule>
  </conditionalFormatting>
  <conditionalFormatting sqref="B110">
    <cfRule type="expression" dxfId="430" priority="219" stopIfTrue="1">
      <formula>IF($B$62="",TRUE)</formula>
    </cfRule>
  </conditionalFormatting>
  <conditionalFormatting sqref="B111">
    <cfRule type="expression" dxfId="429" priority="218" stopIfTrue="1">
      <formula>IF($B$63="",TRUE)</formula>
    </cfRule>
  </conditionalFormatting>
  <conditionalFormatting sqref="B120">
    <cfRule type="expression" dxfId="428" priority="195" stopIfTrue="1">
      <formula>IF($B$54="",TRUE)</formula>
    </cfRule>
  </conditionalFormatting>
  <conditionalFormatting sqref="B121">
    <cfRule type="expression" dxfId="427" priority="186" stopIfTrue="1">
      <formula>IF($B$55="",TRUE)</formula>
    </cfRule>
  </conditionalFormatting>
  <conditionalFormatting sqref="B122">
    <cfRule type="expression" dxfId="426" priority="194" stopIfTrue="1">
      <formula>IF($B$56="",TRUE)</formula>
    </cfRule>
  </conditionalFormatting>
  <conditionalFormatting sqref="B123">
    <cfRule type="expression" dxfId="425" priority="193" stopIfTrue="1">
      <formula>IF($B$57="",TRUE)</formula>
    </cfRule>
  </conditionalFormatting>
  <conditionalFormatting sqref="B124">
    <cfRule type="expression" dxfId="424" priority="192" stopIfTrue="1">
      <formula>IF($B$58="",TRUE)</formula>
    </cfRule>
  </conditionalFormatting>
  <conditionalFormatting sqref="B125">
    <cfRule type="expression" dxfId="423" priority="191" stopIfTrue="1">
      <formula>IF($B$59="",TRUE)</formula>
    </cfRule>
  </conditionalFormatting>
  <conditionalFormatting sqref="B126">
    <cfRule type="expression" dxfId="422" priority="190" stopIfTrue="1">
      <formula>IF($B$60="",TRUE)</formula>
    </cfRule>
  </conditionalFormatting>
  <conditionalFormatting sqref="B127">
    <cfRule type="expression" dxfId="421" priority="189" stopIfTrue="1">
      <formula>IF($B$61="",TRUE)</formula>
    </cfRule>
  </conditionalFormatting>
  <conditionalFormatting sqref="B128">
    <cfRule type="expression" dxfId="420" priority="188" stopIfTrue="1">
      <formula>IF($B$62="",TRUE)</formula>
    </cfRule>
  </conditionalFormatting>
  <conditionalFormatting sqref="B129">
    <cfRule type="expression" dxfId="419" priority="187" stopIfTrue="1">
      <formula>IF($B$63="",TRUE)</formula>
    </cfRule>
  </conditionalFormatting>
  <conditionalFormatting sqref="D12">
    <cfRule type="expression" dxfId="418" priority="310">
      <formula>IF($D$12="",TRUE)</formula>
    </cfRule>
  </conditionalFormatting>
  <conditionalFormatting sqref="D26:E26">
    <cfRule type="expression" dxfId="417" priority="327" stopIfTrue="1">
      <formula>IF($D$26="",TRUE)</formula>
    </cfRule>
  </conditionalFormatting>
  <conditionalFormatting sqref="D30:E30">
    <cfRule type="expression" dxfId="416" priority="300" stopIfTrue="1">
      <formula>IF($B$30="",TRUE)</formula>
    </cfRule>
    <cfRule type="expression" dxfId="415" priority="321" stopIfTrue="1">
      <formula>IF($D$30="",TRUE)</formula>
    </cfRule>
  </conditionalFormatting>
  <conditionalFormatting sqref="D31:E31">
    <cfRule type="expression" dxfId="414" priority="299" stopIfTrue="1">
      <formula>IF($B$31="",TRUE)</formula>
    </cfRule>
    <cfRule type="expression" dxfId="413" priority="322" stopIfTrue="1">
      <formula>IF($D$31="",TRUE)</formula>
    </cfRule>
  </conditionalFormatting>
  <conditionalFormatting sqref="D32:E32">
    <cfRule type="expression" dxfId="412" priority="298" stopIfTrue="1">
      <formula>IF($B$32="",TRUE)</formula>
    </cfRule>
    <cfRule type="expression" dxfId="411" priority="312" stopIfTrue="1">
      <formula>IF($D$32="",TRUE)</formula>
    </cfRule>
  </conditionalFormatting>
  <conditionalFormatting sqref="D33:E33">
    <cfRule type="expression" dxfId="410" priority="296" stopIfTrue="1">
      <formula>IF($B$33="",TRUE)</formula>
    </cfRule>
    <cfRule type="expression" dxfId="409" priority="297" stopIfTrue="1">
      <formula>IF($D$33="",TRUE)</formula>
    </cfRule>
  </conditionalFormatting>
  <conditionalFormatting sqref="D34:E34">
    <cfRule type="expression" dxfId="408" priority="294" stopIfTrue="1">
      <formula>IF($B$34="",TRUE)</formula>
    </cfRule>
    <cfRule type="expression" dxfId="407" priority="295" stopIfTrue="1">
      <formula>IF($D$34="",TRUE)</formula>
    </cfRule>
  </conditionalFormatting>
  <conditionalFormatting sqref="D35:E35">
    <cfRule type="expression" dxfId="406" priority="292" stopIfTrue="1">
      <formula>IF($B$35="",TRUE)</formula>
    </cfRule>
    <cfRule type="expression" dxfId="405" priority="293" stopIfTrue="1">
      <formula>IF($D$35="",TRUE)</formula>
    </cfRule>
  </conditionalFormatting>
  <conditionalFormatting sqref="D36:E36">
    <cfRule type="expression" dxfId="404" priority="290" stopIfTrue="1">
      <formula>IF($B$36="",TRUE)</formula>
    </cfRule>
    <cfRule type="expression" dxfId="403" priority="291" stopIfTrue="1">
      <formula>IF($D$36="",TRUE)</formula>
    </cfRule>
  </conditionalFormatting>
  <conditionalFormatting sqref="D37:E37">
    <cfRule type="expression" dxfId="402" priority="288" stopIfTrue="1">
      <formula>IF($B$37="",TRUE)</formula>
    </cfRule>
    <cfRule type="expression" dxfId="401" priority="289" stopIfTrue="1">
      <formula>IF($D$37="",TRUE)</formula>
    </cfRule>
  </conditionalFormatting>
  <conditionalFormatting sqref="D38:E38">
    <cfRule type="expression" dxfId="400" priority="286" stopIfTrue="1">
      <formula>IF($B$38="",TRUE)</formula>
    </cfRule>
    <cfRule type="expression" dxfId="399" priority="287" stopIfTrue="1">
      <formula>IF($D$38="",TRUE)</formula>
    </cfRule>
  </conditionalFormatting>
  <conditionalFormatting sqref="D39:E39">
    <cfRule type="expression" dxfId="398" priority="284" stopIfTrue="1">
      <formula>IF($B$39="",TRUE)</formula>
    </cfRule>
    <cfRule type="expression" dxfId="397" priority="285" stopIfTrue="1">
      <formula>IF($D$39="",TRUE)</formula>
    </cfRule>
  </conditionalFormatting>
  <conditionalFormatting sqref="D42:E42">
    <cfRule type="expression" dxfId="396" priority="273" stopIfTrue="1">
      <formula>IF($B$42="",TRUE)</formula>
    </cfRule>
    <cfRule type="expression" dxfId="395" priority="315" stopIfTrue="1">
      <formula>IF(AND(OR($D$30="Yes",$D$30=""),$D$42=""),1,0)</formula>
    </cfRule>
    <cfRule type="expression" dxfId="394" priority="316" stopIfTrue="1">
      <formula>IF($P$30="",TRUE)</formula>
    </cfRule>
  </conditionalFormatting>
  <conditionalFormatting sqref="D43:E43">
    <cfRule type="expression" dxfId="393" priority="270" stopIfTrue="1">
      <formula>IF($B$43="",TRUE)</formula>
    </cfRule>
    <cfRule type="expression" dxfId="392" priority="271" stopIfTrue="1">
      <formula>IF(AND(OR($D$31="Yes",$D$31=""),$D$43=""),1,0)</formula>
    </cfRule>
    <cfRule type="expression" dxfId="391" priority="272" stopIfTrue="1">
      <formula>IF($P$31="",TRUE)</formula>
    </cfRule>
  </conditionalFormatting>
  <conditionalFormatting sqref="D44:E44">
    <cfRule type="expression" dxfId="390" priority="267" stopIfTrue="1">
      <formula>IF($B$44="",TRUE)</formula>
    </cfRule>
    <cfRule type="expression" dxfId="389" priority="268" stopIfTrue="1">
      <formula>IF(AND(OR($D$32="Yes",$D$32=""),$D$44=""),1,0)</formula>
    </cfRule>
    <cfRule type="expression" dxfId="388" priority="269" stopIfTrue="1">
      <formula>IF($P$32="",TRUE)</formula>
    </cfRule>
  </conditionalFormatting>
  <conditionalFormatting sqref="D45:E45">
    <cfRule type="expression" dxfId="387" priority="214" stopIfTrue="1">
      <formula>IF($B$45="",TRUE)</formula>
    </cfRule>
    <cfRule type="expression" dxfId="386" priority="215" stopIfTrue="1">
      <formula>IF(AND(OR($D$33="Yes",$D$33=""),$D$45=""),1,0)</formula>
    </cfRule>
    <cfRule type="expression" dxfId="385" priority="216" stopIfTrue="1">
      <formula>IF($P$33="",TRUE)</formula>
    </cfRule>
  </conditionalFormatting>
  <conditionalFormatting sqref="D46:E46">
    <cfRule type="expression" dxfId="384" priority="211" stopIfTrue="1">
      <formula>IF($B$46="",TRUE)</formula>
    </cfRule>
    <cfRule type="expression" dxfId="383" priority="212" stopIfTrue="1">
      <formula>IF(AND(OR($D$34="Yes",$D$34=""),$D$46=""),1,0)</formula>
    </cfRule>
    <cfRule type="expression" dxfId="382" priority="213" stopIfTrue="1">
      <formula>IF($P$34="",TRUE)</formula>
    </cfRule>
  </conditionalFormatting>
  <conditionalFormatting sqref="D47:E47">
    <cfRule type="expression" dxfId="381" priority="208" stopIfTrue="1">
      <formula>IF($B$47="",TRUE)</formula>
    </cfRule>
    <cfRule type="expression" dxfId="380" priority="209" stopIfTrue="1">
      <formula>IF(AND(OR($D$35="Yes",$D$35=""),$D$47=""),1,0)</formula>
    </cfRule>
    <cfRule type="expression" dxfId="379" priority="210" stopIfTrue="1">
      <formula>IF($P$35="",TRUE)</formula>
    </cfRule>
  </conditionalFormatting>
  <conditionalFormatting sqref="D48:E48">
    <cfRule type="expression" dxfId="378" priority="205" stopIfTrue="1">
      <formula>IF($B$48="",TRUE)</formula>
    </cfRule>
    <cfRule type="expression" dxfId="377" priority="206" stopIfTrue="1">
      <formula>IF(AND(OR($D$36="Yes",$D$36=""),$D$48=""),1,0)</formula>
    </cfRule>
    <cfRule type="expression" dxfId="376" priority="207" stopIfTrue="1">
      <formula>IF($P$36="",TRUE)</formula>
    </cfRule>
  </conditionalFormatting>
  <conditionalFormatting sqref="D49:E49">
    <cfRule type="expression" dxfId="375" priority="202" stopIfTrue="1">
      <formula>IF($B$49="",TRUE)</formula>
    </cfRule>
    <cfRule type="expression" dxfId="374" priority="203" stopIfTrue="1">
      <formula>IF(AND(OR($D$37="Yes",$D$37=""),$D$49=""),1,0)</formula>
    </cfRule>
    <cfRule type="expression" dxfId="373" priority="204" stopIfTrue="1">
      <formula>IF($P$37="",TRUE)</formula>
    </cfRule>
  </conditionalFormatting>
  <conditionalFormatting sqref="D50:E50">
    <cfRule type="expression" dxfId="372" priority="199" stopIfTrue="1">
      <formula>IF($B$50="",TRUE)</formula>
    </cfRule>
    <cfRule type="expression" dxfId="371" priority="200" stopIfTrue="1">
      <formula>IF(AND(OR($D$38="Yes",$D$38=""),$D$50=""),1,0)</formula>
    </cfRule>
    <cfRule type="expression" dxfId="370" priority="201" stopIfTrue="1">
      <formula>IF($P$38="",TRUE)</formula>
    </cfRule>
  </conditionalFormatting>
  <conditionalFormatting sqref="D51:E51">
    <cfRule type="expression" dxfId="369" priority="196" stopIfTrue="1">
      <formula>IF($B$51="",TRUE)</formula>
    </cfRule>
    <cfRule type="expression" dxfId="368" priority="197" stopIfTrue="1">
      <formula>IF(AND(OR($D$39="Yes",$D$39=""),$D$51=""),1,0)</formula>
    </cfRule>
    <cfRule type="expression" dxfId="367" priority="198" stopIfTrue="1">
      <formula>IF($P$39="",TRUE)</formula>
    </cfRule>
  </conditionalFormatting>
  <conditionalFormatting sqref="D54:E54">
    <cfRule type="expression" dxfId="366" priority="126" stopIfTrue="1">
      <formula>IF($B$54="",TRUE)</formula>
    </cfRule>
    <cfRule type="expression" dxfId="365" priority="127" stopIfTrue="1">
      <formula>IF($P$54="",TRUE)</formula>
    </cfRule>
    <cfRule type="expression" dxfId="364" priority="128" stopIfTrue="1">
      <formula>IF(AND(OR($D$42="Yes",$D$42=""),$D$54=""),1,0)</formula>
    </cfRule>
  </conditionalFormatting>
  <conditionalFormatting sqref="D55:E55">
    <cfRule type="expression" dxfId="363" priority="183" stopIfTrue="1">
      <formula>IF($B$55="",TRUE)</formula>
    </cfRule>
    <cfRule type="expression" dxfId="362" priority="184" stopIfTrue="1">
      <formula>IF($P$55="",TRUE)</formula>
    </cfRule>
    <cfRule type="expression" dxfId="361" priority="185" stopIfTrue="1">
      <formula>IF(AND(OR($D$43="Yes",$D$43=""),$D$55=""),1,0)</formula>
    </cfRule>
  </conditionalFormatting>
  <conditionalFormatting sqref="D56:E56">
    <cfRule type="expression" dxfId="360" priority="129" stopIfTrue="1">
      <formula>IF($B$56="",TRUE)</formula>
    </cfRule>
    <cfRule type="expression" dxfId="359" priority="181" stopIfTrue="1">
      <formula>IF($P$56="",TRUE)</formula>
    </cfRule>
    <cfRule type="expression" dxfId="358" priority="182" stopIfTrue="1">
      <formula>IF(AND(OR($D$44="Yes",$D$44=""),$D$56=""),1,0)</formula>
    </cfRule>
  </conditionalFormatting>
  <conditionalFormatting sqref="D57:E57">
    <cfRule type="expression" dxfId="357" priority="178" stopIfTrue="1">
      <formula>IF($B$57="",TRUE)</formula>
    </cfRule>
    <cfRule type="expression" dxfId="356" priority="179" stopIfTrue="1">
      <formula>IF($P$57="",TRUE)</formula>
    </cfRule>
    <cfRule type="expression" dxfId="355" priority="180" stopIfTrue="1">
      <formula>IF(AND(OR($D$45="Yes",$D$45=""),$D$57=""),1,0)</formula>
    </cfRule>
  </conditionalFormatting>
  <conditionalFormatting sqref="D58:E58">
    <cfRule type="expression" dxfId="354" priority="175" stopIfTrue="1">
      <formula>IF($B$58="",TRUE)</formula>
    </cfRule>
    <cfRule type="expression" dxfId="353" priority="176" stopIfTrue="1">
      <formula>IF($P$58="",TRUE)</formula>
    </cfRule>
    <cfRule type="expression" dxfId="352" priority="177" stopIfTrue="1">
      <formula>IF(AND(OR($D$46="Yes",$D$46=""),$D$58=""),1,0)</formula>
    </cfRule>
  </conditionalFormatting>
  <conditionalFormatting sqref="D59:E59">
    <cfRule type="expression" dxfId="351" priority="172" stopIfTrue="1">
      <formula>IF($B$59="",TRUE)</formula>
    </cfRule>
    <cfRule type="expression" dxfId="350" priority="173" stopIfTrue="1">
      <formula>IF($P$59="",TRUE)</formula>
    </cfRule>
    <cfRule type="expression" dxfId="349" priority="174" stopIfTrue="1">
      <formula>IF(AND(OR($D$47="Yes",$D$47=""),$D$59=""),1,0)</formula>
    </cfRule>
  </conditionalFormatting>
  <conditionalFormatting sqref="D60:E60">
    <cfRule type="expression" dxfId="348" priority="169" stopIfTrue="1">
      <formula>IF($B$60="",TRUE)</formula>
    </cfRule>
    <cfRule type="expression" dxfId="347" priority="170" stopIfTrue="1">
      <formula>IF($P$60="",TRUE)</formula>
    </cfRule>
    <cfRule type="expression" dxfId="346" priority="171" stopIfTrue="1">
      <formula>IF(AND(OR($D$48="Yes",$D$48=""),$D$60=""),1,0)</formula>
    </cfRule>
  </conditionalFormatting>
  <conditionalFormatting sqref="D61:E61">
    <cfRule type="expression" dxfId="345" priority="166" stopIfTrue="1">
      <formula>IF($B$61="",TRUE)</formula>
    </cfRule>
    <cfRule type="expression" dxfId="344" priority="167" stopIfTrue="1">
      <formula>IF($P$61="",TRUE)</formula>
    </cfRule>
    <cfRule type="expression" dxfId="343" priority="168" stopIfTrue="1">
      <formula>IF(AND(OR($D$49="Yes",$D$49=""),$D$61=""),1,0)</formula>
    </cfRule>
  </conditionalFormatting>
  <conditionalFormatting sqref="D62:E62">
    <cfRule type="expression" dxfId="342" priority="163" stopIfTrue="1">
      <formula>IF($B$62="",TRUE)</formula>
    </cfRule>
    <cfRule type="expression" dxfId="341" priority="164" stopIfTrue="1">
      <formula>IF($P$62="",TRUE)</formula>
    </cfRule>
    <cfRule type="expression" dxfId="340" priority="165" stopIfTrue="1">
      <formula>IF(AND(OR($D$50="Yes",$D$50=""),$D$62=""),1,0)</formula>
    </cfRule>
  </conditionalFormatting>
  <conditionalFormatting sqref="D63:E63">
    <cfRule type="expression" dxfId="339" priority="160" stopIfTrue="1">
      <formula>IF($B$63="",TRUE)</formula>
    </cfRule>
    <cfRule type="expression" dxfId="338" priority="161" stopIfTrue="1">
      <formula>IF($P$63="",TRUE)</formula>
    </cfRule>
    <cfRule type="expression" dxfId="337" priority="162" stopIfTrue="1">
      <formula>IF(AND(OR($D$51="Yes",$D$51=""),$D$63=""),1,0)</formula>
    </cfRule>
  </conditionalFormatting>
  <conditionalFormatting sqref="D66:E66">
    <cfRule type="expression" dxfId="336" priority="96" stopIfTrue="1">
      <formula>IF($B$54="",TRUE)</formula>
    </cfRule>
    <cfRule type="expression" dxfId="335" priority="97" stopIfTrue="1">
      <formula>IF($P$54="",TRUE)</formula>
    </cfRule>
    <cfRule type="expression" dxfId="334" priority="98" stopIfTrue="1">
      <formula>IF(AND(OR($D$42="Yes",$D$42=""),$D$66=""),1,0)</formula>
    </cfRule>
  </conditionalFormatting>
  <conditionalFormatting sqref="D67:E67">
    <cfRule type="expression" dxfId="333" priority="123" stopIfTrue="1">
      <formula>IF($B$55="",TRUE)</formula>
    </cfRule>
    <cfRule type="expression" dxfId="332" priority="124" stopIfTrue="1">
      <formula>IF($P$55="",TRUE)</formula>
    </cfRule>
    <cfRule type="expression" dxfId="331" priority="125" stopIfTrue="1">
      <formula>IF(AND(OR($D$43="Yes",$D$43=""),$D$67=""),1,0)</formula>
    </cfRule>
  </conditionalFormatting>
  <conditionalFormatting sqref="D68:E68">
    <cfRule type="expression" dxfId="330" priority="99" stopIfTrue="1">
      <formula>IF($B$56="",TRUE)</formula>
    </cfRule>
    <cfRule type="expression" dxfId="329" priority="121" stopIfTrue="1">
      <formula>IF($P$56="",TRUE)</formula>
    </cfRule>
    <cfRule type="expression" dxfId="328" priority="122" stopIfTrue="1">
      <formula>IF(AND(OR($D$44="Yes",$D$44=""),$D$68=""),1,0)</formula>
    </cfRule>
  </conditionalFormatting>
  <conditionalFormatting sqref="D69:E69">
    <cfRule type="expression" dxfId="327" priority="118" stopIfTrue="1">
      <formula>IF($B$57="",TRUE)</formula>
    </cfRule>
    <cfRule type="expression" dxfId="326" priority="119" stopIfTrue="1">
      <formula>IF($P$57="",TRUE)</formula>
    </cfRule>
    <cfRule type="expression" dxfId="325" priority="120" stopIfTrue="1">
      <formula>IF(AND(OR($D$45="Yes",$D$45=""),$D$69=""),1,0)</formula>
    </cfRule>
  </conditionalFormatting>
  <conditionalFormatting sqref="D70:E70">
    <cfRule type="expression" dxfId="324" priority="115" stopIfTrue="1">
      <formula>IF($B$58="",TRUE)</formula>
    </cfRule>
    <cfRule type="expression" dxfId="323" priority="116" stopIfTrue="1">
      <formula>IF($P$58="",TRUE)</formula>
    </cfRule>
    <cfRule type="expression" dxfId="322" priority="117" stopIfTrue="1">
      <formula>IF(AND(OR($D$46="Yes",$D$46=""),$D$70=""),1,0)</formula>
    </cfRule>
  </conditionalFormatting>
  <conditionalFormatting sqref="D71:E71">
    <cfRule type="expression" dxfId="321" priority="112" stopIfTrue="1">
      <formula>IF($B$59="",TRUE)</formula>
    </cfRule>
    <cfRule type="expression" dxfId="320" priority="113" stopIfTrue="1">
      <formula>IF($P$59="",TRUE)</formula>
    </cfRule>
    <cfRule type="expression" dxfId="319" priority="114" stopIfTrue="1">
      <formula>IF(AND(OR($D$47="Yes",$D$47=""),$D$71=""),1,0)</formula>
    </cfRule>
  </conditionalFormatting>
  <conditionalFormatting sqref="D72:E72">
    <cfRule type="expression" dxfId="318" priority="109" stopIfTrue="1">
      <formula>IF($B$60="",TRUE)</formula>
    </cfRule>
    <cfRule type="expression" dxfId="317" priority="110" stopIfTrue="1">
      <formula>IF($P$60="",TRUE)</formula>
    </cfRule>
    <cfRule type="expression" dxfId="316" priority="111" stopIfTrue="1">
      <formula>IF(AND(OR($D$48="Yes",$D$48=""),$D$72=""),1,0)</formula>
    </cfRule>
  </conditionalFormatting>
  <conditionalFormatting sqref="D73:E73">
    <cfRule type="expression" dxfId="315" priority="106" stopIfTrue="1">
      <formula>IF($B$61="",TRUE)</formula>
    </cfRule>
    <cfRule type="expression" dxfId="314" priority="107" stopIfTrue="1">
      <formula>IF($P$61="",TRUE)</formula>
    </cfRule>
    <cfRule type="expression" dxfId="313" priority="108" stopIfTrue="1">
      <formula>IF(AND(OR($D$49="Yes",$D$49=""),$D$73=""),1,0)</formula>
    </cfRule>
  </conditionalFormatting>
  <conditionalFormatting sqref="D74:E74">
    <cfRule type="expression" dxfId="312" priority="103" stopIfTrue="1">
      <formula>IF($B$62="",TRUE)</formula>
    </cfRule>
    <cfRule type="expression" dxfId="311" priority="104" stopIfTrue="1">
      <formula>IF($P$62="",TRUE)</formula>
    </cfRule>
    <cfRule type="expression" dxfId="310" priority="105" stopIfTrue="1">
      <formula>IF(AND(OR($D$50="Yes",$D$50=""),$D$74=""),1,0)</formula>
    </cfRule>
  </conditionalFormatting>
  <conditionalFormatting sqref="D75:E75">
    <cfRule type="expression" dxfId="309" priority="100" stopIfTrue="1">
      <formula>IF($B$63="",TRUE)</formula>
    </cfRule>
    <cfRule type="expression" dxfId="308" priority="101" stopIfTrue="1">
      <formula>IF($P$63="",TRUE)</formula>
    </cfRule>
    <cfRule type="expression" dxfId="307" priority="102" stopIfTrue="1">
      <formula>IF(AND(OR($D$51="Yes",$D$51=""),$D$75=""),1,0)</formula>
    </cfRule>
  </conditionalFormatting>
  <conditionalFormatting sqref="D78:E78">
    <cfRule type="expression" dxfId="306" priority="66" stopIfTrue="1">
      <formula>IF($B$54="",TRUE)</formula>
    </cfRule>
    <cfRule type="expression" dxfId="305" priority="67" stopIfTrue="1">
      <formula>IF($P$54="",TRUE)</formula>
    </cfRule>
    <cfRule type="expression" dxfId="304" priority="68" stopIfTrue="1">
      <formula>IF(AND(OR($D$42="Yes",$D$42=""),$D$78=""),1,0)</formula>
    </cfRule>
  </conditionalFormatting>
  <conditionalFormatting sqref="D79:E79">
    <cfRule type="expression" dxfId="303" priority="93" stopIfTrue="1">
      <formula>IF($B$55="",TRUE)</formula>
    </cfRule>
    <cfRule type="expression" dxfId="302" priority="94" stopIfTrue="1">
      <formula>IF($P$55="",TRUE)</formula>
    </cfRule>
    <cfRule type="expression" dxfId="301" priority="95" stopIfTrue="1">
      <formula>IF(AND(OR($D$43="Yes",$D$43=""),$D$79=""),1,0)</formula>
    </cfRule>
  </conditionalFormatting>
  <conditionalFormatting sqref="D80:E80">
    <cfRule type="expression" dxfId="300" priority="69" stopIfTrue="1">
      <formula>IF($B$56="",TRUE)</formula>
    </cfRule>
    <cfRule type="expression" dxfId="299" priority="91" stopIfTrue="1">
      <formula>IF($P$56="",TRUE)</formula>
    </cfRule>
    <cfRule type="expression" dxfId="298" priority="92" stopIfTrue="1">
      <formula>IF(AND(OR($D$44="Yes",$D$44=""),$D$80=""),1,0)</formula>
    </cfRule>
  </conditionalFormatting>
  <conditionalFormatting sqref="D81:E81">
    <cfRule type="expression" dxfId="297" priority="88" stopIfTrue="1">
      <formula>IF($B$57="",TRUE)</formula>
    </cfRule>
    <cfRule type="expression" dxfId="296" priority="89" stopIfTrue="1">
      <formula>IF($P$57="",TRUE)</formula>
    </cfRule>
    <cfRule type="expression" dxfId="295" priority="90" stopIfTrue="1">
      <formula>IF(AND(OR($D$45="Yes",$D$45=""),$D$81=""),1,0)</formula>
    </cfRule>
  </conditionalFormatting>
  <conditionalFormatting sqref="D82:E82">
    <cfRule type="expression" dxfId="294" priority="85" stopIfTrue="1">
      <formula>IF($B$58="",TRUE)</formula>
    </cfRule>
    <cfRule type="expression" dxfId="293" priority="86" stopIfTrue="1">
      <formula>IF($P$58="",TRUE)</formula>
    </cfRule>
    <cfRule type="expression" dxfId="292" priority="87" stopIfTrue="1">
      <formula>IF(AND(OR($D$46="Yes",$D$46=""),$D$82=""),1,0)</formula>
    </cfRule>
  </conditionalFormatting>
  <conditionalFormatting sqref="D83:E83">
    <cfRule type="expression" dxfId="291" priority="82" stopIfTrue="1">
      <formula>IF($B$59="",TRUE)</formula>
    </cfRule>
    <cfRule type="expression" dxfId="290" priority="83" stopIfTrue="1">
      <formula>IF($P$59="",TRUE)</formula>
    </cfRule>
    <cfRule type="expression" dxfId="289" priority="84" stopIfTrue="1">
      <formula>IF(AND(OR($D$47="Yes",$D$47=""),$D$83=""),1,0)</formula>
    </cfRule>
  </conditionalFormatting>
  <conditionalFormatting sqref="D84:E84">
    <cfRule type="expression" dxfId="288" priority="79" stopIfTrue="1">
      <formula>IF($B$60="",TRUE)</formula>
    </cfRule>
    <cfRule type="expression" dxfId="287" priority="80" stopIfTrue="1">
      <formula>IF($P$60="",TRUE)</formula>
    </cfRule>
    <cfRule type="expression" dxfId="286" priority="81" stopIfTrue="1">
      <formula>IF(AND(OR($D$48="Yes",$D$48=""),$D$84=""),1,0)</formula>
    </cfRule>
  </conditionalFormatting>
  <conditionalFormatting sqref="D85:E85">
    <cfRule type="expression" dxfId="285" priority="76" stopIfTrue="1">
      <formula>IF($B$61="",TRUE)</formula>
    </cfRule>
    <cfRule type="expression" dxfId="284" priority="77" stopIfTrue="1">
      <formula>IF($P$61="",TRUE)</formula>
    </cfRule>
    <cfRule type="expression" dxfId="283" priority="78" stopIfTrue="1">
      <formula>IF(AND(OR($D$49="Yes",$D$49=""),$D$85=""),1,0)</formula>
    </cfRule>
  </conditionalFormatting>
  <conditionalFormatting sqref="D86:E86">
    <cfRule type="expression" dxfId="282" priority="73" stopIfTrue="1">
      <formula>IF($B$62="",TRUE)</formula>
    </cfRule>
    <cfRule type="expression" dxfId="281" priority="74" stopIfTrue="1">
      <formula>IF($P$62="",TRUE)</formula>
    </cfRule>
    <cfRule type="expression" dxfId="280" priority="75" stopIfTrue="1">
      <formula>IF(AND(OR($D$50="Yes",$D$50=""),$D$86=""),1,0)</formula>
    </cfRule>
  </conditionalFormatting>
  <conditionalFormatting sqref="D87:E87">
    <cfRule type="expression" dxfId="279" priority="70" stopIfTrue="1">
      <formula>IF($B$63="",TRUE)</formula>
    </cfRule>
    <cfRule type="expression" dxfId="278" priority="71" stopIfTrue="1">
      <formula>IF($P$63="",TRUE)</formula>
    </cfRule>
    <cfRule type="expression" dxfId="277" priority="72" stopIfTrue="1">
      <formula>IF(AND(OR($D$51="Yes",$D$51=""),$D$87=""),1,0)</formula>
    </cfRule>
  </conditionalFormatting>
  <conditionalFormatting sqref="D90:E90">
    <cfRule type="expression" dxfId="276" priority="36" stopIfTrue="1">
      <formula>IF($B$54="",TRUE)</formula>
    </cfRule>
    <cfRule type="expression" dxfId="275" priority="37" stopIfTrue="1">
      <formula>IF($P$54="",TRUE)</formula>
    </cfRule>
    <cfRule type="expression" dxfId="274" priority="38" stopIfTrue="1">
      <formula>IF(AND(OR($D$42="Yes",$D$42=""),$D$90=""),1,0)</formula>
    </cfRule>
  </conditionalFormatting>
  <conditionalFormatting sqref="D91:E91">
    <cfRule type="expression" dxfId="273" priority="63" stopIfTrue="1">
      <formula>IF($B$55="",TRUE)</formula>
    </cfRule>
    <cfRule type="expression" dxfId="272" priority="64" stopIfTrue="1">
      <formula>IF($P$55="",TRUE)</formula>
    </cfRule>
    <cfRule type="expression" dxfId="271" priority="65" stopIfTrue="1">
      <formula>IF(AND(OR($D$43="Yes",$D$43=""),$D$91=""),1,0)</formula>
    </cfRule>
  </conditionalFormatting>
  <conditionalFormatting sqref="D92:E92">
    <cfRule type="expression" dxfId="270" priority="39" stopIfTrue="1">
      <formula>IF($B$56="",TRUE)</formula>
    </cfRule>
    <cfRule type="expression" dxfId="269" priority="61" stopIfTrue="1">
      <formula>IF($P$56="",TRUE)</formula>
    </cfRule>
    <cfRule type="expression" dxfId="268" priority="62" stopIfTrue="1">
      <formula>IF(AND(OR($D$44="Yes",$D$44=""),$D$92=""),1,0)</formula>
    </cfRule>
  </conditionalFormatting>
  <conditionalFormatting sqref="D93:E93">
    <cfRule type="expression" dxfId="267" priority="58" stopIfTrue="1">
      <formula>IF($B$57="",TRUE)</formula>
    </cfRule>
    <cfRule type="expression" dxfId="266" priority="59" stopIfTrue="1">
      <formula>IF($P$57="",TRUE)</formula>
    </cfRule>
    <cfRule type="expression" dxfId="265" priority="60" stopIfTrue="1">
      <formula>IF(AND(OR($D$45="Yes",$D$45=""),$D$93=""),1,0)</formula>
    </cfRule>
  </conditionalFormatting>
  <conditionalFormatting sqref="D94:E94">
    <cfRule type="expression" dxfId="264" priority="55" stopIfTrue="1">
      <formula>IF($B$58="",TRUE)</formula>
    </cfRule>
    <cfRule type="expression" dxfId="263" priority="56" stopIfTrue="1">
      <formula>IF($P$58="",TRUE)</formula>
    </cfRule>
    <cfRule type="expression" dxfId="262" priority="57" stopIfTrue="1">
      <formula>IF(AND(OR($D$46="Yes",$D$46=""),$D$94=""),1,0)</formula>
    </cfRule>
  </conditionalFormatting>
  <conditionalFormatting sqref="D95:E95">
    <cfRule type="expression" dxfId="261" priority="52" stopIfTrue="1">
      <formula>IF($B$59="",TRUE)</formula>
    </cfRule>
    <cfRule type="expression" dxfId="260" priority="53" stopIfTrue="1">
      <formula>IF($P$59="",TRUE)</formula>
    </cfRule>
    <cfRule type="expression" dxfId="259" priority="54" stopIfTrue="1">
      <formula>IF(AND(OR($D$47="Yes",$D$47=""),$D$95=""),1,0)</formula>
    </cfRule>
  </conditionalFormatting>
  <conditionalFormatting sqref="D96:E96">
    <cfRule type="expression" dxfId="258" priority="49" stopIfTrue="1">
      <formula>IF($B$60="",TRUE)</formula>
    </cfRule>
    <cfRule type="expression" dxfId="257" priority="50" stopIfTrue="1">
      <formula>IF($P$60="",TRUE)</formula>
    </cfRule>
    <cfRule type="expression" dxfId="256" priority="51" stopIfTrue="1">
      <formula>IF(AND(OR($D$48="Yes",$D$48=""),$D$96=""),1,0)</formula>
    </cfRule>
  </conditionalFormatting>
  <conditionalFormatting sqref="D97:E97">
    <cfRule type="expression" dxfId="255" priority="46" stopIfTrue="1">
      <formula>IF($B$61="",TRUE)</formula>
    </cfRule>
    <cfRule type="expression" dxfId="254" priority="47" stopIfTrue="1">
      <formula>IF($P$61="",TRUE)</formula>
    </cfRule>
    <cfRule type="expression" dxfId="253" priority="48" stopIfTrue="1">
      <formula>IF(AND(OR($D$49="Yes",$D$49=""),$D$97=""),1,0)</formula>
    </cfRule>
  </conditionalFormatting>
  <conditionalFormatting sqref="D98:E98">
    <cfRule type="expression" dxfId="252" priority="43" stopIfTrue="1">
      <formula>IF($B$62="",TRUE)</formula>
    </cfRule>
    <cfRule type="expression" dxfId="251" priority="44" stopIfTrue="1">
      <formula>IF($P$62="",TRUE)</formula>
    </cfRule>
    <cfRule type="expression" dxfId="250" priority="45" stopIfTrue="1">
      <formula>IF(AND(OR($D$50="Yes",$D$50=""),$D$98=""),1,0)</formula>
    </cfRule>
  </conditionalFormatting>
  <conditionalFormatting sqref="D99:E99">
    <cfRule type="expression" dxfId="249" priority="40" stopIfTrue="1">
      <formula>IF($B$63="",TRUE)</formula>
    </cfRule>
    <cfRule type="expression" dxfId="248" priority="41" stopIfTrue="1">
      <formula>IF($P$63="",TRUE)</formula>
    </cfRule>
    <cfRule type="expression" dxfId="247" priority="42" stopIfTrue="1">
      <formula>IF(AND(OR($D$51="Yes",$D$51=""),$D$99=""),1,0)</formula>
    </cfRule>
  </conditionalFormatting>
  <conditionalFormatting sqref="D102:E102">
    <cfRule type="expression" dxfId="246" priority="6" stopIfTrue="1">
      <formula>IF($B$54="",TRUE)</formula>
    </cfRule>
    <cfRule type="expression" dxfId="245" priority="7" stopIfTrue="1">
      <formula>IF($P$54="",TRUE)</formula>
    </cfRule>
    <cfRule type="expression" dxfId="244" priority="8" stopIfTrue="1">
      <formula>IF(AND(OR($D$42="Yes",$D$42=""),$D$102=""),1,0)</formula>
    </cfRule>
  </conditionalFormatting>
  <conditionalFormatting sqref="D103:E103">
    <cfRule type="expression" dxfId="243" priority="33" stopIfTrue="1">
      <formula>IF($B$55="",TRUE)</formula>
    </cfRule>
    <cfRule type="expression" dxfId="242" priority="34" stopIfTrue="1">
      <formula>IF($P$55="",TRUE)</formula>
    </cfRule>
    <cfRule type="expression" dxfId="241" priority="35" stopIfTrue="1">
      <formula>IF(AND(OR($D$43="Yes",$D$43=""),$D$103=""),1,0)</formula>
    </cfRule>
  </conditionalFormatting>
  <conditionalFormatting sqref="D104:E104">
    <cfRule type="expression" dxfId="240" priority="9" stopIfTrue="1">
      <formula>IF($B$56="",TRUE)</formula>
    </cfRule>
    <cfRule type="expression" dxfId="239" priority="31" stopIfTrue="1">
      <formula>IF($P$56="",TRUE)</formula>
    </cfRule>
    <cfRule type="expression" dxfId="238" priority="32" stopIfTrue="1">
      <formula>IF(AND(OR($D$44="Yes",$D$44=""),$D$104=""),1,0)</formula>
    </cfRule>
  </conditionalFormatting>
  <conditionalFormatting sqref="D105:E105">
    <cfRule type="expression" dxfId="237" priority="28" stopIfTrue="1">
      <formula>IF($B$57="",TRUE)</formula>
    </cfRule>
    <cfRule type="expression" dxfId="236" priority="29" stopIfTrue="1">
      <formula>IF($P$57="",TRUE)</formula>
    </cfRule>
    <cfRule type="expression" dxfId="235" priority="30" stopIfTrue="1">
      <formula>IF(AND(OR($D$45="Yes",$D$45=""),$D$105=""),1,0)</formula>
    </cfRule>
  </conditionalFormatting>
  <conditionalFormatting sqref="D106:E106">
    <cfRule type="expression" dxfId="234" priority="25" stopIfTrue="1">
      <formula>IF($B$58="",TRUE)</formula>
    </cfRule>
    <cfRule type="expression" dxfId="233" priority="26" stopIfTrue="1">
      <formula>IF($P$58="",TRUE)</formula>
    </cfRule>
    <cfRule type="expression" dxfId="232" priority="27" stopIfTrue="1">
      <formula>IF(AND(OR($D$46="Yes",$D$46=""),$D$106=""),1,0)</formula>
    </cfRule>
  </conditionalFormatting>
  <conditionalFormatting sqref="D107:E107">
    <cfRule type="expression" dxfId="231" priority="22" stopIfTrue="1">
      <formula>IF($B$59="",TRUE)</formula>
    </cfRule>
    <cfRule type="expression" dxfId="230" priority="23" stopIfTrue="1">
      <formula>IF($P$59="",TRUE)</formula>
    </cfRule>
    <cfRule type="expression" dxfId="229" priority="24" stopIfTrue="1">
      <formula>IF(AND(OR($D$47="Yes",$D$47=""),$D$107=""),1,0)</formula>
    </cfRule>
  </conditionalFormatting>
  <conditionalFormatting sqref="D108:E108">
    <cfRule type="expression" dxfId="228" priority="19" stopIfTrue="1">
      <formula>IF($B$60="",TRUE)</formula>
    </cfRule>
    <cfRule type="expression" dxfId="227" priority="20" stopIfTrue="1">
      <formula>IF($P$60="",TRUE)</formula>
    </cfRule>
    <cfRule type="expression" dxfId="226" priority="21" stopIfTrue="1">
      <formula>IF(AND(OR($D$48="Yes",$D$48=""),$D$108=""),1,0)</formula>
    </cfRule>
  </conditionalFormatting>
  <conditionalFormatting sqref="D109:E109">
    <cfRule type="expression" dxfId="225" priority="16" stopIfTrue="1">
      <formula>IF($B$61="",TRUE)</formula>
    </cfRule>
    <cfRule type="expression" dxfId="224" priority="17" stopIfTrue="1">
      <formula>IF($P$61="",TRUE)</formula>
    </cfRule>
    <cfRule type="expression" dxfId="223" priority="18" stopIfTrue="1">
      <formula>IF(AND(OR($D$49="Yes",$D$49=""),$D$109=""),1,0)</formula>
    </cfRule>
  </conditionalFormatting>
  <conditionalFormatting sqref="D110:E110">
    <cfRule type="expression" dxfId="222" priority="13" stopIfTrue="1">
      <formula>IF($B$62="",TRUE)</formula>
    </cfRule>
    <cfRule type="expression" dxfId="221" priority="14" stopIfTrue="1">
      <formula>IF($P$62="",TRUE)</formula>
    </cfRule>
    <cfRule type="expression" dxfId="220" priority="15" stopIfTrue="1">
      <formula>IF(AND(OR($D$50="Yes",$D$50=""),$D$110=""),1,0)</formula>
    </cfRule>
  </conditionalFormatting>
  <conditionalFormatting sqref="D111:E111">
    <cfRule type="expression" dxfId="219" priority="10" stopIfTrue="1">
      <formula>IF($B$63="",TRUE)</formula>
    </cfRule>
    <cfRule type="expression" dxfId="218" priority="11" stopIfTrue="1">
      <formula>IF($P$63="",TRUE)</formula>
    </cfRule>
    <cfRule type="expression" dxfId="217" priority="12" stopIfTrue="1">
      <formula>IF(AND(OR($D$51="Yes",$D$51=""),$D$111=""),1,0)</formula>
    </cfRule>
  </conditionalFormatting>
  <conditionalFormatting sqref="D115:E115 D117:E117 D131:E131 D133:E133 D135:E135 D137:E137">
    <cfRule type="expression" dxfId="216" priority="313" stopIfTrue="1">
      <formula>AND(OR($D$30="No",$D$30="Unknown",$D$30="Not applicable for this declaration"),OR($D$31="No",$D$31="Unknown",$D$31="Not applicable for this declaration"))</formula>
    </cfRule>
    <cfRule type="expression" dxfId="215" priority="314" stopIfTrue="1">
      <formula>IF(D115="",TRUE)</formula>
    </cfRule>
  </conditionalFormatting>
  <conditionalFormatting sqref="D120:E120">
    <cfRule type="expression" dxfId="214" priority="157" stopIfTrue="1">
      <formula>IF($B$54="",TRUE)</formula>
    </cfRule>
    <cfRule type="expression" dxfId="213" priority="158" stopIfTrue="1">
      <formula>IF($P$54="",TRUE)</formula>
    </cfRule>
    <cfRule type="expression" dxfId="212" priority="159" stopIfTrue="1">
      <formula>IF(AND(OR($D$42="Yes",$D$42=""),$D$120=""),1,0)</formula>
    </cfRule>
  </conditionalFormatting>
  <conditionalFormatting sqref="D121:E121">
    <cfRule type="expression" dxfId="211" priority="154" stopIfTrue="1">
      <formula>IF($B$55="",TRUE)</formula>
    </cfRule>
    <cfRule type="expression" dxfId="210" priority="155" stopIfTrue="1">
      <formula>IF($P$55="",TRUE)</formula>
    </cfRule>
    <cfRule type="expression" dxfId="209" priority="156" stopIfTrue="1">
      <formula>IF(AND(OR($D$43="Yes",$D$43=""),$D$121=""),1,0)</formula>
    </cfRule>
  </conditionalFormatting>
  <conditionalFormatting sqref="D122:E122">
    <cfRule type="expression" dxfId="208" priority="151" stopIfTrue="1">
      <formula>IF($B$56="",TRUE)</formula>
    </cfRule>
    <cfRule type="expression" dxfId="207" priority="152" stopIfTrue="1">
      <formula>IF($P$56="",TRUE)</formula>
    </cfRule>
    <cfRule type="expression" dxfId="206" priority="153" stopIfTrue="1">
      <formula>IF(AND(OR($D$44="Yes",$D$44=""),$D$122=""),1,0)</formula>
    </cfRule>
  </conditionalFormatting>
  <conditionalFormatting sqref="D123:E123">
    <cfRule type="expression" dxfId="205" priority="148" stopIfTrue="1">
      <formula>IF($B$57="",TRUE)</formula>
    </cfRule>
    <cfRule type="expression" dxfId="204" priority="149" stopIfTrue="1">
      <formula>IF($P$57="",TRUE)</formula>
    </cfRule>
    <cfRule type="expression" dxfId="203" priority="150" stopIfTrue="1">
      <formula>IF(AND(OR($D$45="Yes",$D$45=""),$D$123=""),1,0)</formula>
    </cfRule>
  </conditionalFormatting>
  <conditionalFormatting sqref="D124:E124">
    <cfRule type="expression" dxfId="202" priority="145" stopIfTrue="1">
      <formula>IF($B$58="",TRUE)</formula>
    </cfRule>
    <cfRule type="expression" dxfId="201" priority="146" stopIfTrue="1">
      <formula>IF($P$58="",TRUE)</formula>
    </cfRule>
    <cfRule type="expression" dxfId="200" priority="147" stopIfTrue="1">
      <formula>IF(AND(OR($D$46="Yes",$D$46=""),$D$124=""),1,0)</formula>
    </cfRule>
  </conditionalFormatting>
  <conditionalFormatting sqref="D125:E125">
    <cfRule type="expression" dxfId="199" priority="142" stopIfTrue="1">
      <formula>IF($B$59="",TRUE)</formula>
    </cfRule>
    <cfRule type="expression" dxfId="198" priority="143" stopIfTrue="1">
      <formula>IF($P$59="",TRUE)</formula>
    </cfRule>
    <cfRule type="expression" dxfId="197" priority="144" stopIfTrue="1">
      <formula>IF(AND(OR($D$47="Yes",$D$47=""),$D$125=""),1,0)</formula>
    </cfRule>
  </conditionalFormatting>
  <conditionalFormatting sqref="D126:E126">
    <cfRule type="expression" dxfId="196" priority="139" stopIfTrue="1">
      <formula>IF($B$60="",TRUE)</formula>
    </cfRule>
    <cfRule type="expression" dxfId="195" priority="140" stopIfTrue="1">
      <formula>IF($P$60="",TRUE)</formula>
    </cfRule>
    <cfRule type="expression" dxfId="194" priority="141" stopIfTrue="1">
      <formula>IF(AND(OR($D$48="Yes",$D$48=""),$D$126=""),1,0)</formula>
    </cfRule>
  </conditionalFormatting>
  <conditionalFormatting sqref="D127:E127">
    <cfRule type="expression" dxfId="193" priority="136" stopIfTrue="1">
      <formula>IF($B$61="",TRUE)</formula>
    </cfRule>
    <cfRule type="expression" dxfId="192" priority="137" stopIfTrue="1">
      <formula>IF($P$61="",TRUE)</formula>
    </cfRule>
    <cfRule type="expression" dxfId="191" priority="138" stopIfTrue="1">
      <formula>IF(AND(OR($D$49="Yes",$D$49=""),$D$127=""),1,0)</formula>
    </cfRule>
  </conditionalFormatting>
  <conditionalFormatting sqref="D128:E128">
    <cfRule type="expression" dxfId="190" priority="133" stopIfTrue="1">
      <formula>IF($B$62="",TRUE)</formula>
    </cfRule>
    <cfRule type="expression" dxfId="189" priority="134" stopIfTrue="1">
      <formula>IF($P$62="",TRUE)</formula>
    </cfRule>
    <cfRule type="expression" dxfId="188" priority="135" stopIfTrue="1">
      <formula>IF(AND(OR($D$50="Yes",$D$50=""),$D$128=""),1,0)</formula>
    </cfRule>
  </conditionalFormatting>
  <conditionalFormatting sqref="D129:E129">
    <cfRule type="expression" dxfId="187" priority="130" stopIfTrue="1">
      <formula>IF($B$63="",TRUE)</formula>
    </cfRule>
    <cfRule type="expression" dxfId="186" priority="131" stopIfTrue="1">
      <formula>IF($P$63="",TRUE)</formula>
    </cfRule>
    <cfRule type="expression" dxfId="185" priority="132" stopIfTrue="1">
      <formula>IF(AND(OR($D$51="Yes",$D$51=""),$D$129=""),1,0)</formula>
    </cfRule>
  </conditionalFormatting>
  <conditionalFormatting sqref="D9:G9">
    <cfRule type="expression" dxfId="184" priority="466" stopIfTrue="1">
      <formula>IF($D$9="",TRUE)</formula>
    </cfRule>
  </conditionalFormatting>
  <conditionalFormatting sqref="D8:J8">
    <cfRule type="expression" dxfId="183" priority="465" stopIfTrue="1">
      <formula>IF($D$8="",TRUE)</formula>
    </cfRule>
  </conditionalFormatting>
  <conditionalFormatting sqref="D10:J10">
    <cfRule type="expression" dxfId="182" priority="370" stopIfTrue="1">
      <formula>IF($D$9=$Q$9,TRUE)</formula>
    </cfRule>
    <cfRule type="expression" dxfId="181" priority="480" stopIfTrue="1">
      <formula>IF(AND($D$10="",$D$9=$R$9),TRUE)</formula>
    </cfRule>
  </conditionalFormatting>
  <conditionalFormatting sqref="G117:J117">
    <cfRule type="expression" dxfId="180" priority="318">
      <formula>IF(AND($D$117="Yes",$G$117=""),TRUE)</formula>
    </cfRule>
  </conditionalFormatting>
  <conditionalFormatting sqref="G133:J133">
    <cfRule type="expression" dxfId="179" priority="320" stopIfTrue="1">
      <formula>IF(AND($D$133="Yes, using other format (describe)",$G$133=""),TRUE)</formula>
    </cfRule>
  </conditionalFormatting>
  <conditionalFormatting sqref="G135:J135">
    <cfRule type="expression" dxfId="178" priority="317">
      <formula>IF(AND($D$135="Yes, using other format (describe)",$G$135=""),TRUE)</formula>
    </cfRule>
  </conditionalFormatting>
  <conditionalFormatting sqref="D24">
    <cfRule type="expression" dxfId="177" priority="5" stopIfTrue="1">
      <formula>IF($D$20="",TRUE)</formula>
    </cfRule>
  </conditionalFormatting>
  <conditionalFormatting sqref="D20:J20">
    <cfRule type="expression" dxfId="176" priority="4" stopIfTrue="1">
      <formula>IF($D$16="",TRUE)</formula>
    </cfRule>
  </conditionalFormatting>
  <conditionalFormatting sqref="D19:J19">
    <cfRule type="expression" dxfId="175" priority="3" stopIfTrue="1">
      <formula>IF($D$15="",TRUE)</formula>
    </cfRule>
  </conditionalFormatting>
  <conditionalFormatting sqref="D21:J21">
    <cfRule type="expression" dxfId="174" priority="2" stopIfTrue="1">
      <formula>IF($D$17="",TRUE)</formula>
    </cfRule>
  </conditionalFormatting>
  <conditionalFormatting sqref="D22:J22">
    <cfRule type="expression" dxfId="173" priority="1" stopIfTrue="1">
      <formula>IF($D$18="",TRUE)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2B00C5AB-DAFB-4D1B-A82E-4E152E818AAF}"/>
    <hyperlink ref="D24" r:id="rId2" xr:uid="{5996059A-8D4B-4744-9D5D-B405BE260E57}"/>
    <hyperlink ref="G117" r:id="rId3" xr:uid="{78CCA7D7-77B1-41F5-9F55-215C819BA4C7}"/>
  </hyperlinks>
  <pageMargins left="0.70866141732283505" right="0.70866141732283505" top="0.74803149606299202" bottom="0.74803149606299202" header="0.31496062992126" footer="0.31496062992126"/>
  <pageSetup scale="41" fitToHeight="0" orientation="portrait" r:id="rId4"/>
  <headerFooter>
    <oddHeader>&amp;R&amp;"Calibri"&amp;14&amp;KFF0000 L2: Internal use only&amp;1#_x000D_</oddHeader>
  </headerFooter>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97"/>
  <sheetViews>
    <sheetView showGridLines="0" showZeros="0" zoomScaleNormal="100" workbookViewId="0">
      <selection activeCell="D71" sqref="D71"/>
    </sheetView>
  </sheetViews>
  <sheetFormatPr baseColWidth="10"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1" t="str">
        <f ca="1">OFFSET(L!$C$1,MATCH("Smelter List"&amp;ADDRESS(ROW(),COLUMN(),4),L!$A:$A,0)-1,SL,,)</f>
        <v>Link to "RMAP Conformant Smelter List"</v>
      </c>
      <c r="K2" s="462"/>
      <c r="L2" s="462"/>
      <c r="M2" s="462"/>
      <c r="N2" s="462"/>
      <c r="O2" s="462"/>
      <c r="P2" s="162"/>
      <c r="Q2" s="163"/>
      <c r="R2" s="164"/>
      <c r="S2" s="164"/>
      <c r="T2" s="164"/>
      <c r="AB2" s="312"/>
      <c r="AH2" s="130" t="s">
        <v>25</v>
      </c>
    </row>
    <row r="3" spans="1:34" s="16" customFormat="1" ht="249.6" customHeight="1">
      <c r="A3" s="202"/>
      <c r="B3" s="46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3"/>
      <c r="D3" s="463"/>
      <c r="E3" s="463"/>
      <c r="F3" s="165"/>
      <c r="G3" s="464" t="str">
        <f ca="1">OFFSET(L!$C$1,MATCH("General"&amp;"Cpy",L!$A:$A,0)-1,SL,,)</f>
        <v>© 2025 Responsible Minerals Initiative. All rights reserved.</v>
      </c>
      <c r="H3" s="465"/>
      <c r="I3" s="466"/>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25.5">
      <c r="A5" s="155" t="s">
        <v>12196</v>
      </c>
      <c r="B5" s="304" t="s">
        <v>40</v>
      </c>
      <c r="C5" s="152" t="s">
        <v>12195</v>
      </c>
      <c r="D5" s="149"/>
      <c r="E5" s="149" t="s">
        <v>1746</v>
      </c>
      <c r="F5" s="149" t="s">
        <v>12196</v>
      </c>
      <c r="G5" s="149" t="s">
        <v>12</v>
      </c>
      <c r="H5" s="206">
        <v>0</v>
      </c>
      <c r="I5" s="207" t="s">
        <v>103</v>
      </c>
      <c r="J5" s="207" t="s">
        <v>104</v>
      </c>
      <c r="K5" s="150"/>
      <c r="L5" s="150"/>
      <c r="M5" s="150"/>
      <c r="N5" s="150"/>
      <c r="O5" s="150"/>
      <c r="P5" s="209"/>
      <c r="Q5" s="151"/>
      <c r="R5" s="149" t="str">
        <f ca="1">IF(ISERROR($V5),"",OFFSET('Smelter Look-up'!$C$4,$V5-4,0)&amp;"")</f>
        <v>Eti Bakir A.S</v>
      </c>
      <c r="S5" s="155" t="str">
        <f t="shared" ref="S5:S12" ca="1" si="0">IF(B5="","",IF(ISERROR(MATCH($E5,CL,0)),"Unknown",INDIRECT("'C'!$A$"&amp;MATCH($E5,CL,0)+1)))</f>
        <v>TR</v>
      </c>
      <c r="T5" s="155" t="e">
        <f ca="1">IF(B5="","",IF(ISERROR(MATCH($J5,SorP!$B$1:$B$6226,0)),"",INDIRECT("'SorP'!$A$"&amp;MATCH($S5&amp;$J5,SorP!C:C,0))))</f>
        <v>#N/A</v>
      </c>
      <c r="U5" s="168"/>
      <c r="V5" s="169">
        <f>IF(C5="",NA(),MATCH($B5&amp;$C5,'Smelter Look-up'!$J:$J,0))</f>
        <v>23</v>
      </c>
      <c r="X5" s="170">
        <f t="shared" ref="X5:X12" si="1">IF(AND(C5="Smelter not listed",OR(LEN(D5)=0,LEN(E5)=0)),1,0)</f>
        <v>0</v>
      </c>
      <c r="AB5" s="314" t="str">
        <f t="shared" ref="AB5:AB12" si="2">IF(C5="","",B5)</f>
        <v>Cobalt</v>
      </c>
    </row>
    <row r="6" spans="1:34" s="170" customFormat="1" ht="20.25">
      <c r="A6" s="155" t="s">
        <v>282</v>
      </c>
      <c r="B6" s="304" t="s">
        <v>40</v>
      </c>
      <c r="C6" s="152" t="s">
        <v>19178</v>
      </c>
      <c r="D6" s="149"/>
      <c r="E6" s="149" t="s">
        <v>95</v>
      </c>
      <c r="F6" s="149" t="s">
        <v>282</v>
      </c>
      <c r="G6" s="149" t="s">
        <v>12</v>
      </c>
      <c r="H6" s="206">
        <v>0</v>
      </c>
      <c r="I6" s="207" t="s">
        <v>279</v>
      </c>
      <c r="J6" s="207" t="s">
        <v>280</v>
      </c>
      <c r="K6" s="150"/>
      <c r="L6" s="150"/>
      <c r="M6" s="150"/>
      <c r="N6" s="150"/>
      <c r="O6" s="150"/>
      <c r="P6" s="209"/>
      <c r="Q6" s="151"/>
      <c r="R6" s="149" t="str">
        <f ca="1">IF(ISERROR($V6),"",OFFSET('Smelter Look-up'!$C$4,$V6-4,0)&amp;"")</f>
        <v>Vale - Long Harbour Processing Plant (LHPP)</v>
      </c>
      <c r="S6" s="155" t="str">
        <f t="shared" ca="1" si="0"/>
        <v>CA</v>
      </c>
      <c r="T6" s="155" t="e">
        <f ca="1">IF(B6="","",IF(ISERROR(MATCH($J6,SorP!$B$1:$B$6226,0)),"",INDIRECT("'SorP'!$A$"&amp;MATCH($S6&amp;$J6,SorP!C:C,0))))</f>
        <v>#N/A</v>
      </c>
      <c r="U6" s="168"/>
      <c r="V6" s="169">
        <f>IF(C6="",NA(),MATCH($B6&amp;$C6,'Smelter Look-up'!$J:$J,0))</f>
        <v>155</v>
      </c>
      <c r="X6" s="170">
        <f t="shared" si="1"/>
        <v>0</v>
      </c>
      <c r="AB6" s="314" t="str">
        <f t="shared" si="2"/>
        <v>Cobalt</v>
      </c>
    </row>
    <row r="7" spans="1:34" s="170" customFormat="1" ht="25.5">
      <c r="A7" s="155" t="s">
        <v>110</v>
      </c>
      <c r="B7" s="304" t="s">
        <v>40</v>
      </c>
      <c r="C7" s="152" t="s">
        <v>109</v>
      </c>
      <c r="D7" s="149"/>
      <c r="E7" s="149" t="s">
        <v>65</v>
      </c>
      <c r="F7" s="149" t="s">
        <v>110</v>
      </c>
      <c r="G7" s="149" t="s">
        <v>12</v>
      </c>
      <c r="H7" s="206">
        <v>0</v>
      </c>
      <c r="I7" s="207" t="s">
        <v>103</v>
      </c>
      <c r="J7" s="207" t="s">
        <v>104</v>
      </c>
      <c r="K7" s="150"/>
      <c r="L7" s="150"/>
      <c r="M7" s="150"/>
      <c r="N7" s="150"/>
      <c r="O7" s="150"/>
      <c r="P7" s="209"/>
      <c r="Q7" s="151"/>
      <c r="R7" s="149" t="str">
        <f ca="1">IF(ISERROR($V7),"",OFFSET('Smelter Look-up'!$C$4,$V7-4,0)&amp;"")</f>
        <v>Ganzhou Tengyuan Cobalt New Material Co., Ltd.</v>
      </c>
      <c r="S7" s="155" t="str">
        <f t="shared" ca="1" si="0"/>
        <v>CN</v>
      </c>
      <c r="T7" s="155" t="e">
        <f ca="1">IF(B7="","",IF(ISERROR(MATCH($J7,SorP!$B$1:$B$6226,0)),"",INDIRECT("'SorP'!$A$"&amp;MATCH($S7&amp;$J7,SorP!C:C,0))))</f>
        <v>#N/A</v>
      </c>
      <c r="U7" s="168"/>
      <c r="V7" s="169">
        <f>IF(C7="",NA(),MATCH($B7&amp;$C7,'Smelter Look-up'!$J:$J,0))</f>
        <v>35</v>
      </c>
      <c r="X7" s="170">
        <f t="shared" si="1"/>
        <v>0</v>
      </c>
      <c r="AB7" s="314" t="str">
        <f t="shared" si="2"/>
        <v>Cobalt</v>
      </c>
    </row>
    <row r="8" spans="1:34" s="170" customFormat="1" ht="20.25">
      <c r="A8" s="155" t="s">
        <v>220</v>
      </c>
      <c r="B8" s="304" t="s">
        <v>40</v>
      </c>
      <c r="C8" s="152" t="s">
        <v>218</v>
      </c>
      <c r="D8" s="149"/>
      <c r="E8" s="149" t="s">
        <v>219</v>
      </c>
      <c r="F8" s="149" t="s">
        <v>220</v>
      </c>
      <c r="G8" s="149" t="s">
        <v>12</v>
      </c>
      <c r="H8" s="206">
        <v>0</v>
      </c>
      <c r="I8" s="207" t="s">
        <v>3586</v>
      </c>
      <c r="J8" s="207" t="s">
        <v>3586</v>
      </c>
      <c r="K8" s="150"/>
      <c r="L8" s="150"/>
      <c r="M8" s="150"/>
      <c r="N8" s="150"/>
      <c r="O8" s="150"/>
      <c r="P8" s="209"/>
      <c r="Q8" s="151"/>
      <c r="R8" s="149" t="str">
        <f ca="1">IF(ISERROR($V8),"",OFFSET('Smelter Look-up'!$C$4,$V8-4,0)&amp;"")</f>
        <v>Murrin Murrin Nickel Cobalt Plant</v>
      </c>
      <c r="S8" s="155" t="str">
        <f t="shared" ca="1" si="0"/>
        <v>AU</v>
      </c>
      <c r="T8" s="155" t="e">
        <f ca="1">IF(B8="","",IF(ISERROR(MATCH($J8,SorP!$B$1:$B$6226,0)),"",INDIRECT("'SorP'!$A$"&amp;MATCH($S8&amp;$J8,SorP!C:C,0))))</f>
        <v>#N/A</v>
      </c>
      <c r="U8" s="168"/>
      <c r="V8" s="169">
        <f>IF(C8="",NA(),MATCH($B8&amp;$C8,'Smelter Look-up'!$J:$J,0))</f>
        <v>109</v>
      </c>
      <c r="X8" s="170">
        <f t="shared" si="1"/>
        <v>0</v>
      </c>
      <c r="AB8" s="314" t="str">
        <f t="shared" si="2"/>
        <v>Cobalt</v>
      </c>
    </row>
    <row r="9" spans="1:34" s="170" customFormat="1" ht="20.25">
      <c r="A9" s="155" t="s">
        <v>258</v>
      </c>
      <c r="B9" s="304" t="s">
        <v>40</v>
      </c>
      <c r="C9" s="152" t="s">
        <v>257</v>
      </c>
      <c r="D9" s="149"/>
      <c r="E9" s="149" t="s">
        <v>65</v>
      </c>
      <c r="F9" s="149" t="s">
        <v>258</v>
      </c>
      <c r="G9" s="149" t="s">
        <v>12</v>
      </c>
      <c r="H9" s="206" t="s">
        <v>19143</v>
      </c>
      <c r="I9" s="207" t="s">
        <v>8766</v>
      </c>
      <c r="J9" s="207" t="s">
        <v>8776</v>
      </c>
      <c r="K9" s="150"/>
      <c r="L9" s="150"/>
      <c r="M9" s="150"/>
      <c r="N9" s="150"/>
      <c r="O9" s="150"/>
      <c r="P9" s="209"/>
      <c r="Q9" s="151"/>
      <c r="R9" s="149" t="str">
        <f ca="1">IF(ISERROR($V9),"",OFFSET('Smelter Look-up'!$C$4,$V9-4,0)&amp;"")</f>
        <v>Quzhou Huayou Cobalt New Material Co., Ltd.</v>
      </c>
      <c r="S9" s="155" t="str">
        <f t="shared" ca="1" si="0"/>
        <v>CN</v>
      </c>
      <c r="T9" s="155" t="e">
        <f ca="1">IF(B9="","",IF(ISERROR(MATCH($J9,SorP!$B$1:$B$6226,0)),"",INDIRECT("'SorP'!$A$"&amp;MATCH($S9&amp;$J9,SorP!C:C,0))))</f>
        <v>#N/A</v>
      </c>
      <c r="U9" s="168"/>
      <c r="V9" s="169">
        <f>IF(C9="",NA(),MATCH($B9&amp;$C9,'Smelter Look-up'!$J:$J,0))</f>
        <v>133</v>
      </c>
      <c r="X9" s="170">
        <f t="shared" si="1"/>
        <v>0</v>
      </c>
      <c r="AB9" s="314" t="str">
        <f t="shared" si="2"/>
        <v>Cobalt</v>
      </c>
    </row>
    <row r="10" spans="1:34" s="170" customFormat="1" ht="25.5">
      <c r="A10" s="198" t="s">
        <v>102</v>
      </c>
      <c r="B10" s="304" t="s">
        <v>40</v>
      </c>
      <c r="C10" s="152" t="s">
        <v>100</v>
      </c>
      <c r="D10" s="149"/>
      <c r="E10" s="149" t="s">
        <v>101</v>
      </c>
      <c r="F10" s="149" t="s">
        <v>102</v>
      </c>
      <c r="G10" s="149" t="s">
        <v>12</v>
      </c>
      <c r="H10" s="206">
        <v>0</v>
      </c>
      <c r="I10" s="207" t="s">
        <v>103</v>
      </c>
      <c r="J10" s="207" t="s">
        <v>104</v>
      </c>
      <c r="K10" s="150"/>
      <c r="L10" s="150"/>
      <c r="M10" s="150"/>
      <c r="N10" s="150"/>
      <c r="O10" s="150"/>
      <c r="P10" s="209"/>
      <c r="Q10" s="151"/>
      <c r="R10" s="149" t="str">
        <f ca="1">IF(ISERROR($V10),"",OFFSET('Smelter Look-up'!$C$4,$V10-4,0)&amp;"")</f>
        <v>Umicore Finland Oy</v>
      </c>
      <c r="S10" s="155" t="str">
        <f t="shared" ca="1" si="0"/>
        <v>FI</v>
      </c>
      <c r="T10" s="155" t="str">
        <f ca="1">IF(B10="","",IF(ISERROR(MATCH($J10,SorP!$B$1:$B$6226,0)),"",INDIRECT("'SorP'!$A$"&amp;MATCH($S10&amp;$J10,SorP!C:C,0))))</f>
        <v>FI-07</v>
      </c>
      <c r="U10" s="168"/>
      <c r="V10" s="169">
        <f>IF(C10="",NA(),MATCH($B10&amp;$C10,'Smelter Look-up'!$J:$J,0))</f>
        <v>152</v>
      </c>
      <c r="X10" s="170">
        <f t="shared" si="1"/>
        <v>0</v>
      </c>
      <c r="AB10" s="314" t="str">
        <f t="shared" si="2"/>
        <v>Cobalt</v>
      </c>
    </row>
    <row r="11" spans="1:34" s="170" customFormat="1" ht="20.25">
      <c r="A11" s="198" t="s">
        <v>278</v>
      </c>
      <c r="B11" s="304" t="s">
        <v>40</v>
      </c>
      <c r="C11" s="152" t="s">
        <v>276</v>
      </c>
      <c r="D11" s="149"/>
      <c r="E11" s="149" t="s">
        <v>277</v>
      </c>
      <c r="F11" s="149" t="s">
        <v>278</v>
      </c>
      <c r="G11" s="149" t="s">
        <v>12</v>
      </c>
      <c r="H11" s="206">
        <v>0</v>
      </c>
      <c r="I11" s="207" t="s">
        <v>279</v>
      </c>
      <c r="J11" s="207" t="s">
        <v>280</v>
      </c>
      <c r="K11" s="150"/>
      <c r="L11" s="150"/>
      <c r="M11" s="150"/>
      <c r="N11" s="150"/>
      <c r="O11" s="150"/>
      <c r="P11" s="209"/>
      <c r="Q11" s="151"/>
      <c r="R11" s="149" t="str">
        <f ca="1">IF(ISERROR($V11),"",OFFSET('Smelter Look-up'!$C$4,$V11-4,0)&amp;"")</f>
        <v>Umicore Olen</v>
      </c>
      <c r="S11" s="155" t="str">
        <f t="shared" ca="1" si="0"/>
        <v>BE</v>
      </c>
      <c r="T11" s="155" t="str">
        <f ca="1">IF(B11="","",IF(ISERROR(MATCH($J11,SorP!$B$1:$B$6226,0)),"",INDIRECT("'SorP'!$A$"&amp;MATCH($S11&amp;$J11,SorP!C:C,0))))</f>
        <v>BE-VAN</v>
      </c>
      <c r="U11" s="168"/>
      <c r="V11" s="169">
        <f>IF(C11="",NA(),MATCH($B11&amp;$C11,'Smelter Look-up'!$J:$J,0))</f>
        <v>153</v>
      </c>
      <c r="X11" s="170">
        <f t="shared" si="1"/>
        <v>0</v>
      </c>
      <c r="AB11" s="314" t="str">
        <f t="shared" si="2"/>
        <v>Cobalt</v>
      </c>
    </row>
    <row r="12" spans="1:34" s="170" customFormat="1" ht="25.5">
      <c r="A12" s="198" t="s">
        <v>19256</v>
      </c>
      <c r="B12" s="304" t="s">
        <v>18642</v>
      </c>
      <c r="C12" s="152" t="s">
        <v>100</v>
      </c>
      <c r="D12" s="149"/>
      <c r="E12" s="149" t="s">
        <v>101</v>
      </c>
      <c r="F12" s="149" t="s">
        <v>19256</v>
      </c>
      <c r="G12" s="149" t="s">
        <v>12</v>
      </c>
      <c r="H12" s="206">
        <v>0</v>
      </c>
      <c r="I12" s="207" t="s">
        <v>103</v>
      </c>
      <c r="J12" s="207" t="s">
        <v>104</v>
      </c>
      <c r="K12" s="150"/>
      <c r="L12" s="150"/>
      <c r="M12" s="150"/>
      <c r="N12" s="150"/>
      <c r="O12" s="150"/>
      <c r="P12" s="209"/>
      <c r="Q12" s="151"/>
      <c r="R12" s="149" t="str">
        <f ca="1">IF(ISERROR($V12),"",OFFSET('Smelter Look-up'!$C$4,$V12-4,0)&amp;"")</f>
        <v>Umicore Finland Oy</v>
      </c>
      <c r="S12" s="155" t="str">
        <f t="shared" ca="1" si="0"/>
        <v>FI</v>
      </c>
      <c r="T12" s="155" t="str">
        <f ca="1">IF(B12="","",IF(ISERROR(MATCH($J12,SorP!$B$1:$B$6226,0)),"",INDIRECT("'SorP'!$A$"&amp;MATCH($S12&amp;$J12,SorP!C:C,0))))</f>
        <v>FI-07</v>
      </c>
      <c r="U12" s="168"/>
      <c r="V12" s="169">
        <f>IF(C12="",NA(),MATCH($B12&amp;$C12,'Smelter Look-up'!$J:$J,0))</f>
        <v>433</v>
      </c>
      <c r="X12" s="170">
        <f t="shared" si="1"/>
        <v>0</v>
      </c>
      <c r="AB12" s="314" t="str">
        <f t="shared" si="2"/>
        <v>Nickel</v>
      </c>
    </row>
    <row r="13" spans="1:34" s="170" customFormat="1" ht="51">
      <c r="A13" s="198" t="s">
        <v>18656</v>
      </c>
      <c r="B13" s="304" t="s">
        <v>18641</v>
      </c>
      <c r="C13" s="152" t="s">
        <v>18655</v>
      </c>
      <c r="D13" s="149"/>
      <c r="E13" s="149" t="s">
        <v>1469</v>
      </c>
      <c r="F13" s="149" t="s">
        <v>18656</v>
      </c>
      <c r="G13" s="149" t="s">
        <v>12</v>
      </c>
      <c r="H13" s="206">
        <v>0</v>
      </c>
      <c r="I13" s="207" t="s">
        <v>3586</v>
      </c>
      <c r="J13" s="207" t="s">
        <v>3586</v>
      </c>
      <c r="K13" s="150"/>
      <c r="L13" s="150"/>
      <c r="M13" s="150"/>
      <c r="N13" s="150"/>
      <c r="O13" s="150"/>
      <c r="P13" s="209"/>
      <c r="Q13" s="151"/>
      <c r="R13" s="149" t="str">
        <f ca="1">IF(ISERROR($V13),"",OFFSET('Smelter Look-up'!$C$4,$V13-4,0)&amp;"")</f>
        <v>Aurubis Hamburg AG</v>
      </c>
      <c r="S13" s="155" t="str">
        <f t="shared" ref="S13:S55" ca="1" si="3">IF(B13="","",IF(ISERROR(MATCH($E13,CL,0)),"Unknown",INDIRECT("'C'!$A$"&amp;MATCH($E13,CL,0)+1)))</f>
        <v>DE</v>
      </c>
      <c r="T13" s="155" t="str">
        <f ca="1">IF(B13="","",IF(ISERROR(MATCH($J13,SorP!$B$1:$B$6226,0)),"",INDIRECT("'SorP'!$A$"&amp;MATCH($S13&amp;$J13,SorP!C:C,0))))</f>
        <v>DE-HH</v>
      </c>
      <c r="U13" s="168"/>
      <c r="V13" s="169">
        <f>IF(C13="",NA(),MATCH($B13&amp;$C13,'Smelter Look-up'!$J:$J,0))</f>
        <v>180</v>
      </c>
      <c r="X13" s="170">
        <f t="shared" ref="X13:X54" si="4">IF(AND(C13="Smelter not listed",OR(LEN(D13)=0,LEN(E13)=0)),1,0)</f>
        <v>0</v>
      </c>
      <c r="AB13" s="314" t="str">
        <f t="shared" ref="AB13:AB61" si="5">IF(C13="","",B13)</f>
        <v>Copper</v>
      </c>
    </row>
    <row r="14" spans="1:34" s="170" customFormat="1" ht="38.25">
      <c r="A14" s="199" t="s">
        <v>18653</v>
      </c>
      <c r="B14" s="304" t="s">
        <v>18641</v>
      </c>
      <c r="C14" s="152" t="s">
        <v>18652</v>
      </c>
      <c r="D14" s="149"/>
      <c r="E14" s="149" t="s">
        <v>1375</v>
      </c>
      <c r="F14" s="149" t="s">
        <v>18653</v>
      </c>
      <c r="G14" s="149" t="s">
        <v>12</v>
      </c>
      <c r="H14" s="206">
        <v>0</v>
      </c>
      <c r="I14" s="207" t="s">
        <v>19189</v>
      </c>
      <c r="J14" s="207" t="s">
        <v>2537</v>
      </c>
      <c r="K14" s="150"/>
      <c r="L14" s="150"/>
      <c r="M14" s="150"/>
      <c r="N14" s="150"/>
      <c r="O14" s="150"/>
      <c r="P14" s="209"/>
      <c r="Q14" s="151"/>
      <c r="R14" s="149" t="str">
        <f ca="1">IF(ISERROR($V14),"",OFFSET('Smelter Look-up'!$C$4,$V14-4,0)&amp;"")</f>
        <v>Aurubis Bulgaria</v>
      </c>
      <c r="S14" s="155" t="str">
        <f t="shared" ca="1" si="3"/>
        <v>BG</v>
      </c>
      <c r="T14" s="155" t="str">
        <f ca="1">IF(B14="","",IF(ISERROR(MATCH($J14,SorP!$B$1:$B$6226,0)),"",INDIRECT("'SorP'!$A$"&amp;MATCH($S14&amp;$J14,SorP!C:C,0))))</f>
        <v>BG-23</v>
      </c>
      <c r="U14" s="168"/>
      <c r="V14" s="169">
        <f>IF(C14="",NA(),MATCH($B14&amp;$C14,'Smelter Look-up'!$J:$J,0))</f>
        <v>178</v>
      </c>
      <c r="X14" s="170">
        <f t="shared" si="4"/>
        <v>0</v>
      </c>
      <c r="AB14" s="314" t="str">
        <f t="shared" si="5"/>
        <v>Copper</v>
      </c>
    </row>
    <row r="15" spans="1:34" s="170" customFormat="1" ht="20.25">
      <c r="A15" s="198" t="s">
        <v>18692</v>
      </c>
      <c r="B15" s="304" t="s">
        <v>18641</v>
      </c>
      <c r="C15" s="152" t="s">
        <v>12195</v>
      </c>
      <c r="D15" s="149"/>
      <c r="E15" s="149" t="s">
        <v>1746</v>
      </c>
      <c r="F15" s="149" t="s">
        <v>18692</v>
      </c>
      <c r="G15" s="149" t="s">
        <v>12</v>
      </c>
      <c r="H15" s="206">
        <v>0</v>
      </c>
      <c r="I15" s="207" t="s">
        <v>10986</v>
      </c>
      <c r="J15" s="207" t="s">
        <v>10986</v>
      </c>
      <c r="K15" s="150"/>
      <c r="L15" s="150"/>
      <c r="M15" s="150"/>
      <c r="N15" s="150"/>
      <c r="O15" s="150"/>
      <c r="P15" s="209"/>
      <c r="Q15" s="151"/>
      <c r="R15" s="149" t="str">
        <f ca="1">IF(ISERROR($V15),"",OFFSET('Smelter Look-up'!$C$4,$V15-4,0)&amp;"")</f>
        <v>Eti Bakir A.S</v>
      </c>
      <c r="S15" s="155" t="str">
        <f t="shared" ca="1" si="3"/>
        <v>TR</v>
      </c>
      <c r="T15" s="155" t="str">
        <f ca="1">IF(B15="","",IF(ISERROR(MATCH($J15,SorP!$B$1:$B$6226,0)),"",INDIRECT("'SorP'!$A$"&amp;MATCH($S15&amp;$J15,SorP!C:C,0))))</f>
        <v>TR-47</v>
      </c>
      <c r="U15" s="168"/>
      <c r="V15" s="169">
        <f>IF(C15="",NA(),MATCH($B15&amp;$C15,'Smelter Look-up'!$J:$J,0))</f>
        <v>199</v>
      </c>
      <c r="X15" s="170">
        <f t="shared" si="4"/>
        <v>0</v>
      </c>
      <c r="AB15" s="314" t="str">
        <f t="shared" si="5"/>
        <v>Copper</v>
      </c>
    </row>
    <row r="16" spans="1:34" s="170" customFormat="1" ht="102">
      <c r="A16" s="484" t="s">
        <v>282</v>
      </c>
      <c r="B16" s="304" t="s">
        <v>40</v>
      </c>
      <c r="C16" s="485" t="s">
        <v>19178</v>
      </c>
      <c r="D16" s="149"/>
      <c r="E16" s="149" t="s">
        <v>95</v>
      </c>
      <c r="F16" s="149" t="s">
        <v>282</v>
      </c>
      <c r="G16" s="149" t="s">
        <v>12</v>
      </c>
      <c r="H16" s="206">
        <v>0</v>
      </c>
      <c r="I16" s="207" t="s">
        <v>283</v>
      </c>
      <c r="J16" s="207" t="s">
        <v>284</v>
      </c>
      <c r="K16" s="150"/>
      <c r="L16" s="150"/>
      <c r="M16" s="150"/>
      <c r="N16" s="150"/>
      <c r="O16" s="150"/>
      <c r="P16" s="209"/>
      <c r="Q16" s="151"/>
      <c r="R16" s="149" t="str">
        <f ca="1">IF(ISERROR($V16),"",OFFSET('Smelter Look-up'!$C$4,$V16-4,0)&amp;"")</f>
        <v>Vale - Long Harbour Processing Plant (LHPP)</v>
      </c>
      <c r="S16" s="155" t="str">
        <f t="shared" ca="1" si="3"/>
        <v>CA</v>
      </c>
      <c r="T16" s="155" t="str">
        <f ca="1">IF(B16="","",IF(ISERROR(MATCH($J16,SorP!$B$1:$B$6226,0)),"",INDIRECT("'SorP'!$A$"&amp;MATCH($S16&amp;$J16,SorP!C:C,0))))</f>
        <v>CA-NL</v>
      </c>
      <c r="U16" s="168"/>
      <c r="V16" s="169">
        <f>IF(C16="",NA(),MATCH($B16&amp;$C16,'Smelter Look-up'!$J:$J,0))</f>
        <v>155</v>
      </c>
      <c r="X16" s="170">
        <f t="shared" si="4"/>
        <v>0</v>
      </c>
      <c r="AB16" s="314" t="str">
        <f t="shared" si="5"/>
        <v>Cobalt</v>
      </c>
    </row>
    <row r="17" spans="1:28" s="170" customFormat="1" ht="102">
      <c r="A17" s="484" t="s">
        <v>282</v>
      </c>
      <c r="B17" s="304" t="s">
        <v>40</v>
      </c>
      <c r="C17" s="485" t="s">
        <v>19178</v>
      </c>
      <c r="D17" s="149"/>
      <c r="E17" s="149" t="s">
        <v>95</v>
      </c>
      <c r="F17" s="149" t="s">
        <v>282</v>
      </c>
      <c r="G17" s="149" t="s">
        <v>12</v>
      </c>
      <c r="H17" s="206">
        <v>0</v>
      </c>
      <c r="I17" s="207" t="s">
        <v>283</v>
      </c>
      <c r="J17" s="207" t="s">
        <v>284</v>
      </c>
      <c r="K17" s="150"/>
      <c r="L17" s="150"/>
      <c r="M17" s="150"/>
      <c r="N17" s="150"/>
      <c r="O17" s="150"/>
      <c r="P17" s="209"/>
      <c r="Q17" s="151"/>
      <c r="R17" s="149" t="str">
        <f ca="1">IF(ISERROR($V17),"",OFFSET('Smelter Look-up'!$C$4,$V17-4,0)&amp;"")</f>
        <v>Vale - Long Harbour Processing Plant (LHPP)</v>
      </c>
      <c r="S17" s="155" t="str">
        <f t="shared" ca="1" si="3"/>
        <v>CA</v>
      </c>
      <c r="T17" s="155" t="str">
        <f ca="1">IF(B17="","",IF(ISERROR(MATCH($J17,SorP!$B$1:$B$6226,0)),"",INDIRECT("'SorP'!$A$"&amp;MATCH($S17&amp;$J17,SorP!C:C,0))))</f>
        <v>CA-NL</v>
      </c>
      <c r="U17" s="168"/>
      <c r="V17" s="169">
        <f>IF(C17="",NA(),MATCH($B17&amp;$C17,'Smelter Look-up'!$J:$J,0))</f>
        <v>155</v>
      </c>
      <c r="X17" s="170">
        <f t="shared" si="4"/>
        <v>0</v>
      </c>
      <c r="AB17" s="314" t="str">
        <f t="shared" si="5"/>
        <v>Cobalt</v>
      </c>
    </row>
    <row r="18" spans="1:28" s="170" customFormat="1" ht="20.25">
      <c r="A18" s="484"/>
      <c r="B18" s="304" t="s">
        <v>40</v>
      </c>
      <c r="C18" s="485" t="s">
        <v>86</v>
      </c>
      <c r="D18" s="149"/>
      <c r="E18" s="149" t="s">
        <v>87</v>
      </c>
      <c r="F18" s="149" t="s">
        <v>88</v>
      </c>
      <c r="G18" s="149" t="s">
        <v>12</v>
      </c>
      <c r="H18" s="206">
        <v>0</v>
      </c>
      <c r="I18" s="207" t="s">
        <v>89</v>
      </c>
      <c r="J18" s="207" t="s">
        <v>89</v>
      </c>
      <c r="K18" s="150"/>
      <c r="L18" s="150"/>
      <c r="M18" s="150"/>
      <c r="N18" s="150"/>
      <c r="O18" s="150"/>
      <c r="P18" s="209"/>
      <c r="Q18" s="151"/>
      <c r="R18" s="149" t="str">
        <f ca="1">IF(ISERROR($V18),"",OFFSET('Smelter Look-up'!$C$4,$V18-4,0)&amp;"")</f>
        <v>Dynatec Madagascar Company</v>
      </c>
      <c r="S18" s="155" t="str">
        <f t="shared" ca="1" si="3"/>
        <v>MG</v>
      </c>
      <c r="T18" s="155" t="str">
        <f ca="1">IF(B18="","",IF(ISERROR(MATCH($J18,SorP!$B$1:$B$6226,0)),"",INDIRECT("'SorP'!$A$"&amp;MATCH($S18&amp;$J18,SorP!C:C,0))))</f>
        <v>MG-A</v>
      </c>
      <c r="U18" s="168"/>
      <c r="V18" s="169">
        <f>IF(C18="",NA(),MATCH($B18&amp;$C18,'Smelter Look-up'!$J:$J,0))</f>
        <v>21</v>
      </c>
      <c r="X18" s="170">
        <f t="shared" si="4"/>
        <v>0</v>
      </c>
      <c r="AB18" s="314" t="str">
        <f t="shared" si="5"/>
        <v>Cobalt</v>
      </c>
    </row>
    <row r="19" spans="1:28" s="170" customFormat="1" ht="25.5">
      <c r="A19" s="484" t="s">
        <v>18746</v>
      </c>
      <c r="B19" s="304" t="s">
        <v>18641</v>
      </c>
      <c r="C19" s="485" t="s">
        <v>18745</v>
      </c>
      <c r="D19" s="149"/>
      <c r="E19" s="149" t="s">
        <v>219</v>
      </c>
      <c r="F19" s="149" t="s">
        <v>18746</v>
      </c>
      <c r="G19" s="149" t="s">
        <v>12</v>
      </c>
      <c r="H19" s="206">
        <v>0</v>
      </c>
      <c r="I19" s="207" t="s">
        <v>19286</v>
      </c>
      <c r="J19" s="207" t="s">
        <v>2051</v>
      </c>
      <c r="K19" s="150"/>
      <c r="L19" s="150"/>
      <c r="M19" s="150"/>
      <c r="N19" s="150"/>
      <c r="O19" s="150"/>
      <c r="P19" s="209"/>
      <c r="Q19" s="151"/>
      <c r="R19" s="149" t="str">
        <f ca="1">IF(ISERROR($V19),"",OFFSET('Smelter Look-up'!$C$4,$V19-4,0)&amp;"")</f>
        <v>Mount Isa Mines Limited - Copper Refineries Pty Ltd (Glencore)</v>
      </c>
      <c r="S19" s="155" t="str">
        <f t="shared" ca="1" si="3"/>
        <v>AU</v>
      </c>
      <c r="T19" s="155" t="str">
        <f ca="1">IF(B19="","",IF(ISERROR(MATCH($J19,SorP!$B$1:$B$6226,0)),"",INDIRECT("'SorP'!$A$"&amp;MATCH($S19&amp;$J19,SorP!C:C,0))))</f>
        <v>AU-QLD</v>
      </c>
      <c r="U19" s="168"/>
      <c r="V19" s="169">
        <f>IF(C19="",NA(),MATCH($B19&amp;$C19,'Smelter Look-up'!$J:$J,0))</f>
        <v>242</v>
      </c>
      <c r="X19" s="170">
        <f t="shared" si="4"/>
        <v>0</v>
      </c>
      <c r="AB19" s="314" t="str">
        <f t="shared" si="5"/>
        <v>Copper</v>
      </c>
    </row>
    <row r="20" spans="1:28" s="170" customFormat="1" ht="20.25">
      <c r="A20" s="198" t="s">
        <v>282</v>
      </c>
      <c r="B20" s="304" t="s">
        <v>18642</v>
      </c>
      <c r="C20" s="152" t="s">
        <v>19178</v>
      </c>
      <c r="D20" s="149"/>
      <c r="E20" s="149" t="s">
        <v>95</v>
      </c>
      <c r="F20" s="149"/>
      <c r="G20" s="149" t="s">
        <v>19143</v>
      </c>
      <c r="H20" s="206" t="s">
        <v>19143</v>
      </c>
      <c r="I20" s="207" t="s">
        <v>19143</v>
      </c>
      <c r="J20" s="207" t="s">
        <v>19143</v>
      </c>
      <c r="K20" s="150"/>
      <c r="L20" s="150"/>
      <c r="M20" s="150"/>
      <c r="N20" s="150"/>
      <c r="O20" s="150"/>
      <c r="P20" s="209"/>
      <c r="Q20" s="151"/>
      <c r="R20" s="149" t="str">
        <f ca="1">IF(ISERROR($V20),"",OFFSET('Smelter Look-up'!$C$4,$V20-4,0)&amp;"")</f>
        <v/>
      </c>
      <c r="S20" s="155" t="str">
        <f t="shared" ca="1" si="3"/>
        <v>CA</v>
      </c>
      <c r="T20" s="155" t="str">
        <f ca="1">IF(B20="","",IF(ISERROR(MATCH($J20,SorP!$B$1:$B$6226,0)),"",INDIRECT("'SorP'!$A$"&amp;MATCH($S20&amp;$J20,SorP!C:C,0))))</f>
        <v/>
      </c>
      <c r="U20" s="168"/>
      <c r="V20" s="169" t="e">
        <f>IF(C20="",NA(),MATCH($B20&amp;$C20,'Smelter Look-up'!$J:$J,0))</f>
        <v>#N/A</v>
      </c>
      <c r="X20" s="170">
        <f t="shared" si="4"/>
        <v>0</v>
      </c>
      <c r="AB20" s="314" t="str">
        <f t="shared" si="5"/>
        <v>Nickel</v>
      </c>
    </row>
    <row r="21" spans="1:28" s="170" customFormat="1" ht="38.25">
      <c r="A21" s="198" t="s">
        <v>18722</v>
      </c>
      <c r="B21" s="304" t="s">
        <v>18641</v>
      </c>
      <c r="C21" s="152" t="s">
        <v>18721</v>
      </c>
      <c r="D21" s="149"/>
      <c r="E21" s="149" t="s">
        <v>1394</v>
      </c>
      <c r="F21" s="149" t="s">
        <v>18722</v>
      </c>
      <c r="G21" s="149" t="s">
        <v>12</v>
      </c>
      <c r="H21" s="206">
        <v>0</v>
      </c>
      <c r="I21" s="207" t="s">
        <v>3668</v>
      </c>
      <c r="J21" s="207" t="s">
        <v>3142</v>
      </c>
      <c r="K21" s="150"/>
      <c r="L21" s="150"/>
      <c r="M21" s="150"/>
      <c r="N21" s="150"/>
      <c r="O21" s="150"/>
      <c r="P21" s="209"/>
      <c r="Q21" s="151"/>
      <c r="R21" s="149" t="str">
        <f ca="1">IF(ISERROR($V21),"",OFFSET('Smelter Look-up'!$C$4,$V21-4,0)&amp;"")</f>
        <v>Los Bronces</v>
      </c>
      <c r="S21" s="155" t="str">
        <f t="shared" ca="1" si="3"/>
        <v>CL</v>
      </c>
      <c r="T21" s="155" t="str">
        <f ca="1">IF(B21="","",IF(ISERROR(MATCH($J21,SorP!$B$1:$B$6226,0)),"",INDIRECT("'SorP'!$A$"&amp;MATCH($S21&amp;$J21,SorP!C:C,0))))</f>
        <v>CL-RM</v>
      </c>
      <c r="U21" s="168"/>
      <c r="V21" s="169">
        <f>IF(C21="",NA(),MATCH($B21&amp;$C21,'Smelter Look-up'!$J:$J,0))</f>
        <v>226</v>
      </c>
      <c r="X21" s="170">
        <f t="shared" si="4"/>
        <v>0</v>
      </c>
      <c r="AB21" s="314" t="str">
        <f t="shared" si="5"/>
        <v>Copper</v>
      </c>
    </row>
    <row r="22" spans="1:28" s="170" customFormat="1" ht="20.25">
      <c r="A22" s="198" t="s">
        <v>20061</v>
      </c>
      <c r="B22" s="304" t="s">
        <v>18642</v>
      </c>
      <c r="C22" s="336" t="s">
        <v>20062</v>
      </c>
      <c r="D22" s="336" t="s">
        <v>20062</v>
      </c>
      <c r="E22" s="149" t="s">
        <v>65</v>
      </c>
      <c r="F22" s="336" t="s">
        <v>20061</v>
      </c>
      <c r="G22" s="149" t="s">
        <v>12</v>
      </c>
      <c r="H22" s="486" t="s">
        <v>20063</v>
      </c>
      <c r="I22" s="487" t="s">
        <v>20064</v>
      </c>
      <c r="J22" s="487" t="s">
        <v>20065</v>
      </c>
      <c r="K22" s="150"/>
      <c r="L22" s="150"/>
      <c r="M22" s="150"/>
      <c r="N22" s="150"/>
      <c r="O22" s="150"/>
      <c r="P22" s="209"/>
      <c r="Q22" s="151"/>
      <c r="R22" s="149" t="str">
        <f ca="1">IF(ISERROR($V22),"",OFFSET('Smelter Look-up'!$C$4,$V22-4,0)&amp;"")</f>
        <v/>
      </c>
      <c r="S22" s="155" t="str">
        <f t="shared" ca="1" si="3"/>
        <v>CN</v>
      </c>
      <c r="T22" s="155" t="str">
        <f ca="1">IF(B22="","",IF(ISERROR(MATCH($J22,SorP!$B$1:$B$6226,0)),"",INDIRECT("'SorP'!$A$"&amp;MATCH($S22&amp;$J22,SorP!C:C,0))))</f>
        <v/>
      </c>
      <c r="U22" s="168"/>
      <c r="V22" s="169" t="e">
        <f>IF(C22="",NA(),MATCH($B22&amp;$C22,'Smelter Look-up'!$J:$J,0))</f>
        <v>#N/A</v>
      </c>
      <c r="X22" s="170">
        <f t="shared" si="4"/>
        <v>0</v>
      </c>
      <c r="AB22" s="314" t="str">
        <f t="shared" si="5"/>
        <v>Nickel</v>
      </c>
    </row>
    <row r="23" spans="1:28" s="170" customFormat="1" ht="20.25">
      <c r="A23" s="198" t="s">
        <v>18725</v>
      </c>
      <c r="B23" s="304" t="s">
        <v>18641</v>
      </c>
      <c r="C23" s="152" t="s">
        <v>18724</v>
      </c>
      <c r="D23" s="149"/>
      <c r="E23" s="149" t="s">
        <v>81</v>
      </c>
      <c r="F23" s="149" t="s">
        <v>18725</v>
      </c>
      <c r="G23" s="149" t="s">
        <v>12</v>
      </c>
      <c r="H23" s="206">
        <v>0</v>
      </c>
      <c r="I23" s="207" t="s">
        <v>19195</v>
      </c>
      <c r="J23" s="207" t="s">
        <v>6418</v>
      </c>
      <c r="K23" s="150"/>
      <c r="L23" s="150"/>
      <c r="M23" s="150"/>
      <c r="N23" s="150"/>
      <c r="O23" s="150"/>
      <c r="P23" s="209"/>
      <c r="Q23" s="151"/>
      <c r="R23" s="149" t="str">
        <f ca="1">IF(ISERROR($V23),"",OFFSET('Smelter Look-up'!$C$4,$V23-4,0)&amp;"")</f>
        <v>LS MnM Inc.</v>
      </c>
      <c r="S23" s="155" t="str">
        <f t="shared" ca="1" si="3"/>
        <v>KR</v>
      </c>
      <c r="T23" s="155" t="str">
        <f ca="1">IF(B23="","",IF(ISERROR(MATCH($J23,SorP!$B$1:$B$6226,0)),"",INDIRECT("'SorP'!$A$"&amp;MATCH($S23&amp;$J23,SorP!C:C,0))))</f>
        <v>KR-31</v>
      </c>
      <c r="U23" s="168"/>
      <c r="V23" s="169">
        <f>IF(C23="",NA(),MATCH($B23&amp;$C23,'Smelter Look-up'!$J:$J,0))</f>
        <v>228</v>
      </c>
      <c r="X23" s="170">
        <f t="shared" si="4"/>
        <v>0</v>
      </c>
      <c r="AB23" s="314" t="str">
        <f t="shared" si="5"/>
        <v>Copper</v>
      </c>
    </row>
    <row r="24" spans="1:28" s="170" customFormat="1" ht="20.25">
      <c r="A24" s="198" t="s">
        <v>18696</v>
      </c>
      <c r="B24" s="304" t="s">
        <v>18641</v>
      </c>
      <c r="C24" s="152" t="s">
        <v>115</v>
      </c>
      <c r="D24" s="149"/>
      <c r="E24" s="149" t="s">
        <v>116</v>
      </c>
      <c r="F24" s="149" t="s">
        <v>18696</v>
      </c>
      <c r="G24" s="149" t="s">
        <v>12</v>
      </c>
      <c r="H24" s="206">
        <v>0</v>
      </c>
      <c r="I24" s="207" t="s">
        <v>118</v>
      </c>
      <c r="J24" s="207" t="s">
        <v>16354</v>
      </c>
      <c r="K24" s="150"/>
      <c r="L24" s="150"/>
      <c r="M24" s="150"/>
      <c r="N24" s="150"/>
      <c r="O24" s="150"/>
      <c r="P24" s="209"/>
      <c r="Q24" s="151"/>
      <c r="R24" s="149" t="str">
        <f ca="1">IF(ISERROR($V24),"",OFFSET('Smelter Look-up'!$C$4,$V24-4,0)&amp;"")</f>
        <v>Glencore Nikkelverk Refinery</v>
      </c>
      <c r="S24" s="155" t="str">
        <f t="shared" ca="1" si="3"/>
        <v>NO</v>
      </c>
      <c r="T24" s="155" t="str">
        <f ca="1">IF(B24="","",IF(ISERROR(MATCH($J24,SorP!$B$1:$B$6226,0)),"",INDIRECT("'SorP'!$A$"&amp;MATCH($S24&amp;$J24,SorP!C:C,0))))</f>
        <v>NO-42</v>
      </c>
      <c r="U24" s="168"/>
      <c r="V24" s="169">
        <f>IF(C24="",NA(),MATCH($B24&amp;$C24,'Smelter Look-up'!$J:$J,0))</f>
        <v>204</v>
      </c>
      <c r="X24" s="170">
        <f t="shared" si="4"/>
        <v>0</v>
      </c>
      <c r="AB24" s="314" t="str">
        <f t="shared" si="5"/>
        <v>Copper</v>
      </c>
    </row>
    <row r="25" spans="1:28" s="170" customFormat="1" ht="25.5">
      <c r="A25" s="488" t="s">
        <v>20066</v>
      </c>
      <c r="B25" s="304" t="s">
        <v>18641</v>
      </c>
      <c r="C25" s="489" t="s">
        <v>20067</v>
      </c>
      <c r="D25" s="490" t="s">
        <v>20067</v>
      </c>
      <c r="E25" s="336" t="s">
        <v>65</v>
      </c>
      <c r="F25" s="490" t="s">
        <v>20066</v>
      </c>
      <c r="G25" s="490"/>
      <c r="H25" s="490" t="s">
        <v>20068</v>
      </c>
      <c r="I25" s="486" t="s">
        <v>20069</v>
      </c>
      <c r="J25" s="491" t="s">
        <v>20070</v>
      </c>
      <c r="K25" s="150"/>
      <c r="L25" s="150"/>
      <c r="M25" s="150"/>
      <c r="N25" s="150"/>
      <c r="O25" s="150"/>
      <c r="P25" s="209"/>
      <c r="Q25" s="151"/>
      <c r="R25" s="149" t="str">
        <f ca="1">IF(ISERROR($V25),"",OFFSET('Smelter Look-up'!$C$4,$V25-4,0)&amp;"")</f>
        <v/>
      </c>
      <c r="S25" s="155" t="str">
        <f t="shared" ca="1" si="3"/>
        <v>CN</v>
      </c>
      <c r="T25" s="155" t="str">
        <f ca="1">IF(B25="","",IF(ISERROR(MATCH($J25,SorP!$B$1:$B$6226,0)),"",INDIRECT("'SorP'!$A$"&amp;MATCH($S25&amp;$J25,SorP!C:C,0))))</f>
        <v/>
      </c>
      <c r="U25" s="168"/>
      <c r="V25" s="169" t="e">
        <f>IF(C25="",NA(),MATCH($B25&amp;$C25,'Smelter Look-up'!$J:$J,0))</f>
        <v>#N/A</v>
      </c>
      <c r="X25" s="170">
        <f t="shared" si="4"/>
        <v>0</v>
      </c>
      <c r="AB25" s="314" t="str">
        <f t="shared" si="5"/>
        <v>Copper</v>
      </c>
    </row>
    <row r="26" spans="1:28" s="170" customFormat="1" ht="25.5">
      <c r="A26" s="488" t="s">
        <v>18881</v>
      </c>
      <c r="B26" s="304" t="s">
        <v>18642</v>
      </c>
      <c r="C26" s="489" t="s">
        <v>123</v>
      </c>
      <c r="D26" s="490" t="s">
        <v>123</v>
      </c>
      <c r="E26" s="336" t="s">
        <v>65</v>
      </c>
      <c r="F26" s="490" t="s">
        <v>18881</v>
      </c>
      <c r="G26" s="490"/>
      <c r="H26" s="492" t="s">
        <v>125</v>
      </c>
      <c r="I26" s="492" t="s">
        <v>125</v>
      </c>
      <c r="J26" s="492" t="s">
        <v>126</v>
      </c>
      <c r="K26" s="150"/>
      <c r="L26" s="150"/>
      <c r="M26" s="150"/>
      <c r="N26" s="150"/>
      <c r="O26" s="150"/>
      <c r="P26" s="209"/>
      <c r="Q26" s="151"/>
      <c r="R26" s="149" t="str">
        <f ca="1">IF(ISERROR($V26),"",OFFSET('Smelter Look-up'!$C$4,$V26-4,0)&amp;"")</f>
        <v>Guangxi Yinyi Advanced Material Co., Ltd.</v>
      </c>
      <c r="S26" s="155" t="str">
        <f t="shared" ca="1" si="3"/>
        <v>CN</v>
      </c>
      <c r="T26" s="155" t="str">
        <f ca="1">IF(B26="","",IF(ISERROR(MATCH($J26,SorP!$B$1:$B$6226,0)),"",INDIRECT("'SorP'!$A$"&amp;MATCH($S26&amp;$J26,SorP!C:C,0))))</f>
        <v>CN-GX</v>
      </c>
      <c r="U26" s="168"/>
      <c r="V26" s="169">
        <f>IF(C26="",NA(),MATCH($B26&amp;$C26,'Smelter Look-up'!$J:$J,0))</f>
        <v>388</v>
      </c>
      <c r="X26" s="170">
        <f t="shared" si="4"/>
        <v>0</v>
      </c>
      <c r="AB26" s="314" t="str">
        <f t="shared" si="5"/>
        <v>Nickel</v>
      </c>
    </row>
    <row r="27" spans="1:28" s="170" customFormat="1" ht="37.5" customHeight="1">
      <c r="A27" s="199" t="s">
        <v>185</v>
      </c>
      <c r="B27" s="493" t="s">
        <v>40</v>
      </c>
      <c r="C27" s="152" t="s">
        <v>184</v>
      </c>
      <c r="D27" s="149"/>
      <c r="E27" s="149" t="s">
        <v>65</v>
      </c>
      <c r="F27" s="199" t="s">
        <v>185</v>
      </c>
      <c r="G27" s="149" t="s">
        <v>12</v>
      </c>
      <c r="H27" s="206">
        <v>0</v>
      </c>
      <c r="I27" s="207" t="s">
        <v>186</v>
      </c>
      <c r="J27" s="207" t="s">
        <v>187</v>
      </c>
      <c r="K27" s="150"/>
      <c r="L27" s="150"/>
      <c r="M27" s="150"/>
      <c r="N27" s="150"/>
      <c r="O27" s="150"/>
      <c r="P27" s="209"/>
      <c r="Q27" s="151"/>
      <c r="R27" s="149" t="str">
        <f ca="1">IF(ISERROR($V27),"",OFFSET('Smelter Look-up'!$C$4,$V27-4,0)&amp;"")</f>
        <v>Lanzhou Jinchuan Advanced Materials Technology Co., Ltd.</v>
      </c>
      <c r="S27" s="155" t="str">
        <f t="shared" ca="1" si="3"/>
        <v>CN</v>
      </c>
      <c r="T27" s="155" t="str">
        <f ca="1">IF(B27="","",IF(ISERROR(MATCH($J27,SorP!$B$1:$B$6226,0)),"",INDIRECT("'SorP'!$A$"&amp;MATCH($S27&amp;$J27,SorP!C:C,0))))</f>
        <v>CN-GS</v>
      </c>
      <c r="U27" s="168"/>
      <c r="V27" s="169">
        <f>IF(C27="",NA(),MATCH($B27&amp;$C27,'Smelter Look-up'!$J:$J,0))</f>
        <v>88</v>
      </c>
      <c r="X27" s="170">
        <f t="shared" si="4"/>
        <v>0</v>
      </c>
      <c r="AB27" s="314" t="str">
        <f t="shared" si="5"/>
        <v>Cobalt</v>
      </c>
    </row>
    <row r="28" spans="1:28" s="170" customFormat="1" ht="36">
      <c r="A28" s="494" t="s">
        <v>20071</v>
      </c>
      <c r="B28" s="493" t="s">
        <v>18641</v>
      </c>
      <c r="C28" s="152" t="s">
        <v>308</v>
      </c>
      <c r="D28" s="495" t="s">
        <v>20072</v>
      </c>
      <c r="E28" s="494" t="s">
        <v>65</v>
      </c>
      <c r="F28" s="494" t="s">
        <v>20071</v>
      </c>
      <c r="H28" s="496" t="s">
        <v>20073</v>
      </c>
      <c r="I28" s="497" t="s">
        <v>20074</v>
      </c>
      <c r="J28" s="497" t="s">
        <v>20075</v>
      </c>
      <c r="K28" s="150"/>
      <c r="L28" s="150"/>
      <c r="M28" s="150"/>
      <c r="N28" s="150"/>
      <c r="O28" s="150"/>
      <c r="P28" s="209"/>
      <c r="Q28" s="151"/>
      <c r="R28" s="149" t="str">
        <f ca="1">IF(ISERROR($V28),"",OFFSET('Smelter Look-up'!$C$4,$V28-4,0)&amp;"")</f>
        <v/>
      </c>
      <c r="S28" s="155" t="str">
        <f t="shared" ca="1" si="3"/>
        <v>CN</v>
      </c>
      <c r="T28" s="155" t="str">
        <f ca="1">IF(B28="","",IF(ISERROR(MATCH($J28,SorP!$B$1:$B$6226,0)),"",INDIRECT("'SorP'!$A$"&amp;MATCH($S28&amp;$J28,SorP!C:C,0))))</f>
        <v/>
      </c>
      <c r="U28" s="168"/>
      <c r="V28" s="169">
        <f>IF(C28="",NA(),MATCH($B28&amp;$C28,'Smelter Look-up'!$J:$J,0))</f>
        <v>274</v>
      </c>
      <c r="X28" s="170">
        <f t="shared" si="4"/>
        <v>0</v>
      </c>
      <c r="AB28" s="314" t="str">
        <f t="shared" si="5"/>
        <v>Copper</v>
      </c>
    </row>
    <row r="29" spans="1:28" s="170" customFormat="1" ht="24">
      <c r="A29" s="494" t="s">
        <v>20076</v>
      </c>
      <c r="B29" s="494" t="s">
        <v>18641</v>
      </c>
      <c r="C29" s="152" t="e">
        <v>#N/A</v>
      </c>
      <c r="D29" s="149" t="s">
        <v>20077</v>
      </c>
      <c r="E29" s="149" t="s">
        <v>65</v>
      </c>
      <c r="F29" s="494" t="s">
        <v>20076</v>
      </c>
      <c r="G29" s="149" t="e">
        <v>#N/A</v>
      </c>
      <c r="H29" s="498" t="s">
        <v>20078</v>
      </c>
      <c r="I29" s="499" t="s">
        <v>20079</v>
      </c>
      <c r="J29" s="499" t="s">
        <v>20080</v>
      </c>
      <c r="K29" s="150"/>
      <c r="L29" s="150"/>
      <c r="M29" s="150"/>
      <c r="N29" s="150"/>
      <c r="O29" s="150"/>
      <c r="P29" s="209"/>
      <c r="Q29" s="151"/>
      <c r="R29" s="149" t="str">
        <f ca="1">IF(ISERROR($V29),"",OFFSET('Smelter Look-up'!$C$4,$V29-4,0)&amp;"")</f>
        <v/>
      </c>
      <c r="S29" s="155" t="str">
        <f t="shared" ca="1" si="3"/>
        <v>CN</v>
      </c>
      <c r="T29" s="155" t="str">
        <f ca="1">IF(B29="","",IF(ISERROR(MATCH($J29,SorP!$B$1:$B$6226,0)),"",INDIRECT("'SorP'!$A$"&amp;MATCH($S29&amp;$J29,SorP!C:C,0))))</f>
        <v/>
      </c>
      <c r="U29" s="168"/>
      <c r="V29" s="169" t="e">
        <f>IF(C29="",NA(),MATCH($B29&amp;$C29,'Smelter Look-up'!$J:$J,0))</f>
        <v>#N/A</v>
      </c>
      <c r="X29" s="170" t="e">
        <f t="shared" si="4"/>
        <v>#N/A</v>
      </c>
      <c r="AB29" s="314" t="e">
        <f t="shared" si="5"/>
        <v>#N/A</v>
      </c>
    </row>
    <row r="30" spans="1:28" s="170" customFormat="1" ht="20.25">
      <c r="A30" s="149" t="s">
        <v>117</v>
      </c>
      <c r="B30" s="493" t="s">
        <v>40</v>
      </c>
      <c r="C30" s="152" t="s">
        <v>115</v>
      </c>
      <c r="D30" s="149"/>
      <c r="E30" s="149" t="s">
        <v>116</v>
      </c>
      <c r="F30" s="149" t="s">
        <v>117</v>
      </c>
      <c r="G30" s="149" t="s">
        <v>12</v>
      </c>
      <c r="H30" s="206">
        <v>0</v>
      </c>
      <c r="I30" s="207" t="s">
        <v>118</v>
      </c>
      <c r="J30" s="207" t="s">
        <v>16354</v>
      </c>
      <c r="K30" s="150"/>
      <c r="L30" s="150"/>
      <c r="M30" s="150"/>
      <c r="N30" s="150"/>
      <c r="O30" s="150"/>
      <c r="P30" s="209"/>
      <c r="Q30" s="151"/>
      <c r="R30" s="149" t="str">
        <f ca="1">IF(ISERROR($V30),"",OFFSET('Smelter Look-up'!$C$4,$V30-4,0)&amp;"")</f>
        <v>Glencore Nikkelverk Refinery</v>
      </c>
      <c r="S30" s="155" t="str">
        <f t="shared" ca="1" si="3"/>
        <v>NO</v>
      </c>
      <c r="T30" s="155" t="str">
        <f ca="1">IF(B30="","",IF(ISERROR(MATCH($J30,SorP!$B$1:$B$6226,0)),"",INDIRECT("'SorP'!$A$"&amp;MATCH($S30&amp;$J30,SorP!C:C,0))))</f>
        <v>NO-42</v>
      </c>
      <c r="U30" s="168"/>
      <c r="V30" s="169">
        <f>IF(C30="",NA(),MATCH($B30&amp;$C30,'Smelter Look-up'!$J:$J,0))</f>
        <v>38</v>
      </c>
      <c r="X30" s="170">
        <f t="shared" si="4"/>
        <v>0</v>
      </c>
      <c r="AB30" s="314" t="str">
        <f t="shared" si="5"/>
        <v>Cobalt</v>
      </c>
    </row>
    <row r="31" spans="1:28" s="170" customFormat="1" ht="36.75" customHeight="1">
      <c r="A31" s="199" t="s">
        <v>18879</v>
      </c>
      <c r="B31" s="493" t="s">
        <v>18642</v>
      </c>
      <c r="C31" s="152" t="s">
        <v>119</v>
      </c>
      <c r="D31" s="149"/>
      <c r="E31" s="149" t="s">
        <v>65</v>
      </c>
      <c r="F31" s="149" t="s">
        <v>18879</v>
      </c>
      <c r="G31" s="149" t="s">
        <v>12</v>
      </c>
      <c r="H31" s="206">
        <v>0</v>
      </c>
      <c r="I31" s="207" t="s">
        <v>121</v>
      </c>
      <c r="J31" s="207" t="s">
        <v>122</v>
      </c>
      <c r="K31" s="150"/>
      <c r="L31" s="150"/>
      <c r="M31" s="150"/>
      <c r="N31" s="150"/>
      <c r="O31" s="150"/>
      <c r="P31" s="209"/>
      <c r="Q31" s="151"/>
      <c r="R31" s="149" t="str">
        <f ca="1">IF(ISERROR($V31),"",OFFSET('Smelter Look-up'!$C$4,$V31-4,0)&amp;"")</f>
        <v>Guangdong Jiana Energy Technology Co., Ltd.</v>
      </c>
      <c r="S31" s="155" t="str">
        <f t="shared" ca="1" si="3"/>
        <v>CN</v>
      </c>
      <c r="T31" s="155" t="str">
        <f ca="1">IF(B31="","",IF(ISERROR(MATCH($J31,SorP!$B$1:$B$6226,0)),"",INDIRECT("'SorP'!$A$"&amp;MATCH($S31&amp;$J31,SorP!C:C,0))))</f>
        <v>CN-GD</v>
      </c>
      <c r="U31" s="168"/>
      <c r="V31" s="169">
        <f>IF(C31="",NA(),MATCH($B31&amp;$C31,'Smelter Look-up'!$J:$J,0))</f>
        <v>386</v>
      </c>
      <c r="X31" s="170">
        <f t="shared" si="4"/>
        <v>0</v>
      </c>
      <c r="AB31" s="314" t="str">
        <f t="shared" si="5"/>
        <v>Nickel</v>
      </c>
    </row>
    <row r="32" spans="1:28" s="170" customFormat="1" ht="38.25">
      <c r="A32" s="198" t="s">
        <v>19252</v>
      </c>
      <c r="B32" s="493" t="s">
        <v>18642</v>
      </c>
      <c r="C32" s="152" t="s">
        <v>19232</v>
      </c>
      <c r="D32" s="149" t="s">
        <v>19232</v>
      </c>
      <c r="E32" s="149" t="s">
        <v>253</v>
      </c>
      <c r="F32" s="149" t="s">
        <v>19252</v>
      </c>
      <c r="H32" s="206"/>
      <c r="I32" s="207" t="s">
        <v>19234</v>
      </c>
      <c r="J32" s="207" t="s">
        <v>5381</v>
      </c>
      <c r="K32" s="150"/>
      <c r="L32" s="150"/>
      <c r="M32" s="150"/>
      <c r="N32" s="150"/>
      <c r="O32" s="150"/>
      <c r="P32" s="209"/>
      <c r="Q32" s="151"/>
      <c r="R32" s="149" t="str">
        <f ca="1">IF(ISERROR($V32),"",OFFSET('Smelter Look-up'!$C$4,$V32-4,0)&amp;"")</f>
        <v>PT Obi Nickel Cobalt</v>
      </c>
      <c r="S32" s="155" t="str">
        <f t="shared" ca="1" si="3"/>
        <v>ID</v>
      </c>
      <c r="T32" s="155" t="str">
        <f ca="1">IF(B32="","",IF(ISERROR(MATCH($J32,SorP!$B$1:$B$6226,0)),"",INDIRECT("'SorP'!$A$"&amp;MATCH($S32&amp;$J32,SorP!C:C,0))))</f>
        <v>ID-JK</v>
      </c>
      <c r="U32" s="168"/>
      <c r="V32" s="169">
        <f>IF(C32="",NA(),MATCH($B32&amp;$C32,'Smelter Look-up'!$J:$J,0))</f>
        <v>423</v>
      </c>
      <c r="X32" s="170">
        <f t="shared" si="4"/>
        <v>0</v>
      </c>
      <c r="AB32" s="314" t="str">
        <f t="shared" si="5"/>
        <v>Nickel</v>
      </c>
    </row>
    <row r="33" spans="1:28" s="170" customFormat="1" ht="39.75" customHeight="1">
      <c r="A33" s="198" t="s">
        <v>18901</v>
      </c>
      <c r="B33" s="493" t="s">
        <v>18642</v>
      </c>
      <c r="C33" s="152" t="s">
        <v>12059</v>
      </c>
      <c r="D33" s="149"/>
      <c r="E33" s="149" t="s">
        <v>133</v>
      </c>
      <c r="F33" s="149" t="s">
        <v>18901</v>
      </c>
      <c r="G33" s="149" t="s">
        <v>12</v>
      </c>
      <c r="H33" s="206">
        <v>0</v>
      </c>
      <c r="I33" s="207" t="s">
        <v>240</v>
      </c>
      <c r="J33" s="207" t="s">
        <v>241</v>
      </c>
      <c r="K33" s="150"/>
      <c r="L33" s="150"/>
      <c r="M33" s="150"/>
      <c r="N33" s="150"/>
      <c r="O33" s="150"/>
      <c r="P33" s="209"/>
      <c r="Q33" s="151"/>
      <c r="R33" s="149" t="str">
        <f ca="1">IF(ISERROR($V33),"",OFFSET('Smelter Look-up'!$C$4,$V33-4,0)&amp;"")</f>
        <v>Niihama Nickel Refinery, Sumitomo Metal Mining</v>
      </c>
      <c r="S33" s="155" t="str">
        <f t="shared" ca="1" si="3"/>
        <v>JP</v>
      </c>
      <c r="T33" s="155" t="str">
        <f ca="1">IF(B33="","",IF(ISERROR(MATCH($J33,SorP!$B$1:$B$6226,0)),"",INDIRECT("'SorP'!$A$"&amp;MATCH($S33&amp;$J33,SorP!C:C,0))))</f>
        <v>JP-38</v>
      </c>
      <c r="U33" s="168"/>
      <c r="V33" s="169">
        <f>IF(C33="",NA(),MATCH($B33&amp;$C33,'Smelter Look-up'!$J:$J,0))</f>
        <v>415</v>
      </c>
      <c r="X33" s="170">
        <f t="shared" si="4"/>
        <v>0</v>
      </c>
      <c r="AB33" s="314" t="str">
        <f t="shared" si="5"/>
        <v>Nickel</v>
      </c>
    </row>
    <row r="34" spans="1:28" s="170" customFormat="1" ht="25.5">
      <c r="A34" s="500" t="s">
        <v>18774</v>
      </c>
      <c r="B34" s="493" t="s">
        <v>18641</v>
      </c>
      <c r="C34" s="152" t="s">
        <v>18773</v>
      </c>
      <c r="D34" s="149"/>
      <c r="E34" s="149" t="s">
        <v>133</v>
      </c>
      <c r="F34" s="198" t="s">
        <v>18774</v>
      </c>
      <c r="G34" s="149" t="s">
        <v>12</v>
      </c>
      <c r="H34" s="206">
        <v>0</v>
      </c>
      <c r="I34" s="207" t="s">
        <v>19197</v>
      </c>
      <c r="J34" s="207" t="s">
        <v>241</v>
      </c>
      <c r="K34" s="150"/>
      <c r="L34" s="150"/>
      <c r="M34" s="150"/>
      <c r="N34" s="150"/>
      <c r="O34" s="150"/>
      <c r="P34" s="209"/>
      <c r="Q34" s="151"/>
      <c r="R34" s="149" t="str">
        <f ca="1">IF(ISERROR($V34),"",OFFSET('Smelter Look-up'!$C$4,$V34-4,0)&amp;"")</f>
        <v>Toyo Smelter &amp; Refinery, Sumitomo Metal Mining</v>
      </c>
      <c r="S34" s="155" t="str">
        <f t="shared" ca="1" si="3"/>
        <v>JP</v>
      </c>
      <c r="T34" s="155" t="str">
        <f ca="1">IF(B34="","",IF(ISERROR(MATCH($J34,SorP!$B$1:$B$6226,0)),"",INDIRECT("'SorP'!$A$"&amp;MATCH($S34&amp;$J34,SorP!C:C,0))))</f>
        <v>JP-38</v>
      </c>
      <c r="U34" s="168"/>
      <c r="V34" s="169">
        <f>IF(C34="",NA(),MATCH($B34&amp;$C34,'Smelter Look-up'!$J:$J,0))</f>
        <v>269</v>
      </c>
      <c r="X34" s="170">
        <f t="shared" si="4"/>
        <v>0</v>
      </c>
      <c r="AB34" s="314" t="str">
        <f t="shared" si="5"/>
        <v>Copper</v>
      </c>
    </row>
    <row r="35" spans="1:28" s="170" customFormat="1" ht="25.5">
      <c r="A35" s="198" t="s">
        <v>212</v>
      </c>
      <c r="B35" s="149" t="s">
        <v>40</v>
      </c>
      <c r="C35" s="152" t="s">
        <v>211</v>
      </c>
      <c r="D35" s="152" t="s">
        <v>211</v>
      </c>
      <c r="E35" s="149" t="s">
        <v>76</v>
      </c>
      <c r="F35" s="149" t="s">
        <v>212</v>
      </c>
      <c r="G35" s="149" t="s">
        <v>12</v>
      </c>
      <c r="H35" s="336" t="s">
        <v>1604</v>
      </c>
      <c r="I35" s="207" t="s">
        <v>210</v>
      </c>
      <c r="J35" s="207" t="s">
        <v>210</v>
      </c>
      <c r="K35" s="150"/>
      <c r="L35" s="150"/>
      <c r="M35" s="150"/>
      <c r="N35" s="150"/>
      <c r="O35" s="150"/>
      <c r="P35" s="209"/>
      <c r="Q35" s="151"/>
      <c r="R35" s="149" t="str">
        <f ca="1">IF(ISERROR($V35),"",OFFSET('Smelter Look-up'!$C$4,$V35-4,0)&amp;"")</f>
        <v>Mechema Taiwan Plant 2</v>
      </c>
      <c r="S35" s="155" t="str">
        <f t="shared" ca="1" si="3"/>
        <v>TW</v>
      </c>
      <c r="T35" s="155" t="str">
        <f ca="1">IF(B35="","",IF(ISERROR(MATCH($J35,SorP!$B$1:$B$6226,0)),"",INDIRECT("'SorP'!$A$"&amp;MATCH($S35&amp;$J35,SorP!C:C,0))))</f>
        <v>TW-TAO</v>
      </c>
      <c r="U35" s="168"/>
      <c r="V35" s="169">
        <f>IF(C35="",NA(),MATCH($B35&amp;$C35,'Smelter Look-up'!$J:$J,0))</f>
        <v>100</v>
      </c>
      <c r="X35" s="170">
        <f t="shared" si="4"/>
        <v>0</v>
      </c>
      <c r="AB35" s="314" t="str">
        <f t="shared" si="5"/>
        <v>Cobalt</v>
      </c>
    </row>
    <row r="36" spans="1:28" s="170" customFormat="1" ht="20.25">
      <c r="A36" s="198" t="s">
        <v>18876</v>
      </c>
      <c r="B36" s="304" t="s">
        <v>18642</v>
      </c>
      <c r="C36" s="152" t="s">
        <v>86</v>
      </c>
      <c r="D36" s="149"/>
      <c r="E36" s="149" t="s">
        <v>87</v>
      </c>
      <c r="F36" s="149" t="s">
        <v>18876</v>
      </c>
      <c r="G36" s="149" t="s">
        <v>12</v>
      </c>
      <c r="H36" s="206">
        <v>0</v>
      </c>
      <c r="I36" s="207" t="s">
        <v>89</v>
      </c>
      <c r="J36" s="207" t="s">
        <v>89</v>
      </c>
      <c r="K36" s="150"/>
      <c r="L36" s="150"/>
      <c r="M36" s="150"/>
      <c r="N36" s="150"/>
      <c r="O36" s="150"/>
      <c r="P36" s="209"/>
      <c r="Q36" s="151"/>
      <c r="R36" s="149" t="str">
        <f ca="1">IF(ISERROR($V36),"",OFFSET('Smelter Look-up'!$C$4,$V36-4,0)&amp;"")</f>
        <v>Dynatec Madagascar Company</v>
      </c>
      <c r="S36" s="155" t="str">
        <f t="shared" ca="1" si="3"/>
        <v>MG</v>
      </c>
      <c r="T36" s="155" t="str">
        <f ca="1">IF(B36="","",IF(ISERROR(MATCH($J36,SorP!$B$1:$B$6226,0)),"",INDIRECT("'SorP'!$A$"&amp;MATCH($S36&amp;$J36,SorP!C:C,0))))</f>
        <v>MG-A</v>
      </c>
      <c r="U36" s="168"/>
      <c r="V36" s="169">
        <f>IF(C36="",NA(),MATCH($B36&amp;$C36,'Smelter Look-up'!$J:$J,0))</f>
        <v>382</v>
      </c>
      <c r="X36" s="170">
        <f t="shared" si="4"/>
        <v>0</v>
      </c>
      <c r="AB36" s="314" t="str">
        <f t="shared" si="5"/>
        <v>Nickel</v>
      </c>
    </row>
    <row r="37" spans="1:28" s="170" customFormat="1" ht="20.25">
      <c r="A37" s="199" t="s">
        <v>18899</v>
      </c>
      <c r="B37" s="304" t="s">
        <v>18642</v>
      </c>
      <c r="C37" s="152" t="s">
        <v>218</v>
      </c>
      <c r="D37" s="149"/>
      <c r="E37" s="149" t="s">
        <v>219</v>
      </c>
      <c r="F37" s="149" t="s">
        <v>18899</v>
      </c>
      <c r="G37" s="149" t="s">
        <v>12</v>
      </c>
      <c r="H37" s="206">
        <v>0</v>
      </c>
      <c r="I37" s="207" t="s">
        <v>19227</v>
      </c>
      <c r="J37" s="207" t="s">
        <v>222</v>
      </c>
      <c r="K37" s="150"/>
      <c r="L37" s="150"/>
      <c r="M37" s="150"/>
      <c r="N37" s="150"/>
      <c r="O37" s="150"/>
      <c r="P37" s="209"/>
      <c r="Q37" s="151"/>
      <c r="R37" s="149" t="str">
        <f ca="1">IF(ISERROR($V37),"",OFFSET('Smelter Look-up'!$C$4,$V37-4,0)&amp;"")</f>
        <v>Murrin Murrin Nickel Cobalt Plant</v>
      </c>
      <c r="S37" s="155" t="str">
        <f t="shared" ca="1" si="3"/>
        <v>AU</v>
      </c>
      <c r="T37" s="155" t="str">
        <f ca="1">IF(B37="","",IF(ISERROR(MATCH($J37,SorP!$B$1:$B$6226,0)),"",INDIRECT("'SorP'!$A$"&amp;MATCH($S37&amp;$J37,SorP!C:C,0))))</f>
        <v>AU-WA</v>
      </c>
      <c r="U37" s="168"/>
      <c r="V37" s="169">
        <f>IF(C37="",NA(),MATCH($B37&amp;$C37,'Smelter Look-up'!$J:$J,0))</f>
        <v>411</v>
      </c>
      <c r="X37" s="170">
        <f t="shared" si="4"/>
        <v>0</v>
      </c>
      <c r="AB37" s="314" t="str">
        <f t="shared" si="5"/>
        <v>Nickel</v>
      </c>
    </row>
    <row r="38" spans="1:28" s="170" customFormat="1" ht="20.25">
      <c r="A38" s="198"/>
      <c r="B38" s="304" t="s">
        <v>40</v>
      </c>
      <c r="C38" s="152" t="s">
        <v>12059</v>
      </c>
      <c r="D38" s="149"/>
      <c r="E38" s="149" t="s">
        <v>133</v>
      </c>
      <c r="F38" s="149" t="s">
        <v>239</v>
      </c>
      <c r="G38" s="149" t="s">
        <v>12</v>
      </c>
      <c r="H38" s="206">
        <v>0</v>
      </c>
      <c r="I38" s="207" t="s">
        <v>240</v>
      </c>
      <c r="J38" s="207" t="s">
        <v>241</v>
      </c>
      <c r="K38" s="150"/>
      <c r="L38" s="150"/>
      <c r="M38" s="150"/>
      <c r="N38" s="150"/>
      <c r="O38" s="150"/>
      <c r="P38" s="209"/>
      <c r="Q38" s="151"/>
      <c r="R38" s="149" t="str">
        <f ca="1">IF(ISERROR($V38),"",OFFSET('Smelter Look-up'!$C$4,$V38-4,0)&amp;"")</f>
        <v>Niihama Nickel Refinery, Sumitomo Metal Mining</v>
      </c>
      <c r="S38" s="155" t="str">
        <f t="shared" ca="1" si="3"/>
        <v>JP</v>
      </c>
      <c r="T38" s="155" t="str">
        <f ca="1">IF(B38="","",IF(ISERROR(MATCH($J38,SorP!$B$1:$B$6226,0)),"",INDIRECT("'SorP'!$A$"&amp;MATCH($S38&amp;$J38,SorP!C:C,0))))</f>
        <v>JP-38</v>
      </c>
      <c r="U38" s="168"/>
      <c r="V38" s="169">
        <f>IF(C38="",NA(),MATCH($B38&amp;$C38,'Smelter Look-up'!$J:$J,0))</f>
        <v>122</v>
      </c>
      <c r="X38" s="170">
        <f t="shared" si="4"/>
        <v>0</v>
      </c>
      <c r="AB38" s="314" t="str">
        <f t="shared" si="5"/>
        <v>Cobalt</v>
      </c>
    </row>
    <row r="39" spans="1:28" s="170" customFormat="1" ht="25.5">
      <c r="A39" s="198"/>
      <c r="B39" s="304" t="s">
        <v>40</v>
      </c>
      <c r="C39" s="152" t="s">
        <v>100</v>
      </c>
      <c r="D39" s="149"/>
      <c r="E39" s="149" t="s">
        <v>101</v>
      </c>
      <c r="F39" s="149" t="s">
        <v>102</v>
      </c>
      <c r="G39" s="149" t="s">
        <v>12</v>
      </c>
      <c r="H39" s="206">
        <v>0</v>
      </c>
      <c r="I39" s="207" t="s">
        <v>103</v>
      </c>
      <c r="J39" s="207" t="s">
        <v>104</v>
      </c>
      <c r="K39" s="150"/>
      <c r="L39" s="150"/>
      <c r="M39" s="150"/>
      <c r="N39" s="150"/>
      <c r="O39" s="150"/>
      <c r="P39" s="209"/>
      <c r="Q39" s="151"/>
      <c r="R39" s="149" t="str">
        <f ca="1">IF(ISERROR($V39),"",OFFSET('Smelter Look-up'!$C$4,$V39-4,0)&amp;"")</f>
        <v>Umicore Finland Oy</v>
      </c>
      <c r="S39" s="155" t="str">
        <f t="shared" ca="1" si="3"/>
        <v>FI</v>
      </c>
      <c r="T39" s="155" t="str">
        <f ca="1">IF(B39="","",IF(ISERROR(MATCH($J39,SorP!$B$1:$B$6226,0)),"",INDIRECT("'SorP'!$A$"&amp;MATCH($S39&amp;$J39,SorP!C:C,0))))</f>
        <v>FI-07</v>
      </c>
      <c r="U39" s="168"/>
      <c r="V39" s="169">
        <f>IF(C39="",NA(),MATCH($B39&amp;$C39,'Smelter Look-up'!$J:$J,0))</f>
        <v>152</v>
      </c>
      <c r="X39" s="170">
        <f t="shared" si="4"/>
        <v>0</v>
      </c>
      <c r="AB39" s="314" t="str">
        <f t="shared" si="5"/>
        <v>Cobalt</v>
      </c>
    </row>
    <row r="40" spans="1:28" s="170" customFormat="1" ht="20.25">
      <c r="A40" s="198"/>
      <c r="B40" s="304" t="s">
        <v>40</v>
      </c>
      <c r="C40" s="152" t="s">
        <v>70</v>
      </c>
      <c r="D40" s="149"/>
      <c r="E40" s="149" t="s">
        <v>71</v>
      </c>
      <c r="F40" s="149" t="s">
        <v>72</v>
      </c>
      <c r="G40" s="149" t="s">
        <v>12</v>
      </c>
      <c r="H40" s="206">
        <v>0</v>
      </c>
      <c r="I40" s="207" t="s">
        <v>73</v>
      </c>
      <c r="J40" s="207" t="s">
        <v>7357</v>
      </c>
      <c r="K40" s="150"/>
      <c r="L40" s="150"/>
      <c r="M40" s="150"/>
      <c r="N40" s="150"/>
      <c r="O40" s="150"/>
      <c r="P40" s="209"/>
      <c r="Q40" s="151"/>
      <c r="R40" s="149" t="str">
        <f ca="1">IF(ISERROR($V40),"",OFFSET('Smelter Look-up'!$C$4,$V40-4,0)&amp;"")</f>
        <v>Compagnie de Tifnout Tiranimine</v>
      </c>
      <c r="S40" s="155" t="str">
        <f t="shared" ca="1" si="3"/>
        <v>MA</v>
      </c>
      <c r="T40" s="155" t="str">
        <f ca="1">IF(B40="","",IF(ISERROR(MATCH($J40,SorP!$B$1:$B$6226,0)),"",INDIRECT("'SorP'!$A$"&amp;MATCH($S40&amp;$J40,SorP!C:C,0))))</f>
        <v>MA-07</v>
      </c>
      <c r="U40" s="168"/>
      <c r="V40" s="169">
        <f>IF(C40="",NA(),MATCH($B40&amp;$C40,'Smelter Look-up'!$J:$J,0))</f>
        <v>12</v>
      </c>
      <c r="X40" s="170">
        <f t="shared" si="4"/>
        <v>0</v>
      </c>
      <c r="AB40" s="314" t="str">
        <f t="shared" si="5"/>
        <v>Cobalt</v>
      </c>
    </row>
    <row r="41" spans="1:28" s="170" customFormat="1" ht="20.25">
      <c r="A41" s="199"/>
      <c r="B41" s="304" t="s">
        <v>40</v>
      </c>
      <c r="C41" s="152" t="s">
        <v>12194</v>
      </c>
      <c r="D41" s="149"/>
      <c r="E41" s="149" t="s">
        <v>65</v>
      </c>
      <c r="F41" s="149" t="s">
        <v>12044</v>
      </c>
      <c r="G41" s="149" t="s">
        <v>12</v>
      </c>
      <c r="H41" s="206">
        <v>0</v>
      </c>
      <c r="I41" s="207" t="s">
        <v>12045</v>
      </c>
      <c r="J41" s="207" t="s">
        <v>68</v>
      </c>
      <c r="K41" s="150"/>
      <c r="L41" s="150"/>
      <c r="M41" s="150"/>
      <c r="N41" s="150"/>
      <c r="O41" s="150"/>
      <c r="P41" s="209"/>
      <c r="Q41" s="151"/>
      <c r="R41" s="149" t="str">
        <f ca="1">IF(ISERROR($V41),"",OFFSET('Smelter Look-up'!$C$4,$V41-4,0)&amp;"")</f>
        <v>Anhui Hanrui New Material Co., Ltd.</v>
      </c>
      <c r="S41" s="155" t="str">
        <f t="shared" ca="1" si="3"/>
        <v>CN</v>
      </c>
      <c r="T41" s="155" t="str">
        <f ca="1">IF(B41="","",IF(ISERROR(MATCH($J41,SorP!$B$1:$B$6226,0)),"",INDIRECT("'SorP'!$A$"&amp;MATCH($S41&amp;$J41,SorP!C:C,0))))</f>
        <v>CN-AH</v>
      </c>
      <c r="U41" s="168"/>
      <c r="V41" s="169">
        <f>IF(C41="",NA(),MATCH($B41&amp;$C41,'Smelter Look-up'!$J:$J,0))</f>
        <v>5</v>
      </c>
      <c r="X41" s="170">
        <f t="shared" si="4"/>
        <v>0</v>
      </c>
      <c r="AB41" s="314" t="str">
        <f t="shared" si="5"/>
        <v>Cobalt</v>
      </c>
    </row>
    <row r="42" spans="1:28" s="170" customFormat="1" ht="20.25">
      <c r="A42" s="198"/>
      <c r="B42" s="304" t="s">
        <v>40</v>
      </c>
      <c r="C42" s="152" t="s">
        <v>12047</v>
      </c>
      <c r="D42" s="149"/>
      <c r="E42" s="149" t="s">
        <v>65</v>
      </c>
      <c r="F42" s="149" t="s">
        <v>12046</v>
      </c>
      <c r="G42" s="149" t="s">
        <v>12</v>
      </c>
      <c r="H42" s="206">
        <v>0</v>
      </c>
      <c r="I42" s="207" t="s">
        <v>12048</v>
      </c>
      <c r="J42" s="207" t="s">
        <v>298</v>
      </c>
      <c r="K42" s="150"/>
      <c r="L42" s="150"/>
      <c r="M42" s="150"/>
      <c r="N42" s="150"/>
      <c r="O42" s="150"/>
      <c r="P42" s="209"/>
      <c r="Q42" s="151"/>
      <c r="R42" s="149" t="str">
        <f ca="1">IF(ISERROR($V42),"",OFFSET('Smelter Look-up'!$C$4,$V42-4,0)&amp;"")</f>
        <v>Fujian Evergreen New Energy Technology Co.</v>
      </c>
      <c r="S42" s="155" t="str">
        <f t="shared" ca="1" si="3"/>
        <v>CN</v>
      </c>
      <c r="T42" s="155" t="str">
        <f ca="1">IF(B42="","",IF(ISERROR(MATCH($J42,SorP!$B$1:$B$6226,0)),"",INDIRECT("'SorP'!$A$"&amp;MATCH($S42&amp;$J42,SorP!C:C,0))))</f>
        <v>CN-FJ</v>
      </c>
      <c r="U42" s="168"/>
      <c r="V42" s="169">
        <f>IF(C42="",NA(),MATCH($B42&amp;$C42,'Smelter Look-up'!$J:$J,0))</f>
        <v>30</v>
      </c>
      <c r="X42" s="170">
        <f t="shared" si="4"/>
        <v>0</v>
      </c>
      <c r="AB42" s="314" t="str">
        <f t="shared" si="5"/>
        <v>Cobalt</v>
      </c>
    </row>
    <row r="43" spans="1:28" s="170" customFormat="1" ht="102">
      <c r="A43" s="198"/>
      <c r="B43" s="304" t="s">
        <v>40</v>
      </c>
      <c r="C43" s="152" t="s">
        <v>107</v>
      </c>
      <c r="D43" s="149"/>
      <c r="E43" s="149" t="s">
        <v>65</v>
      </c>
      <c r="F43" s="149" t="s">
        <v>108</v>
      </c>
      <c r="G43" s="149" t="s">
        <v>12</v>
      </c>
      <c r="H43" s="206">
        <v>0</v>
      </c>
      <c r="I43" s="207" t="s">
        <v>105</v>
      </c>
      <c r="J43" s="207" t="s">
        <v>106</v>
      </c>
      <c r="K43" s="150"/>
      <c r="L43" s="150"/>
      <c r="M43" s="150"/>
      <c r="N43" s="150"/>
      <c r="O43" s="150"/>
      <c r="P43" s="209"/>
      <c r="Q43" s="151"/>
      <c r="R43" s="149" t="str">
        <f ca="1">IF(ISERROR($V43),"",OFFSET('Smelter Look-up'!$C$4,$V43-4,0)&amp;"")</f>
        <v>Ganzhou Highpower Technology Co., Ltd.</v>
      </c>
      <c r="S43" s="155" t="str">
        <f t="shared" ca="1" si="3"/>
        <v>CN</v>
      </c>
      <c r="T43" s="155" t="str">
        <f ca="1">IF(B43="","",IF(ISERROR(MATCH($J43,SorP!$B$1:$B$6226,0)),"",INDIRECT("'SorP'!$A$"&amp;MATCH($S43&amp;$J43,SorP!C:C,0))))</f>
        <v>CN-JX</v>
      </c>
      <c r="U43" s="168"/>
      <c r="V43" s="169">
        <f>IF(C43="",NA(),MATCH($B43&amp;$C43,'Smelter Look-up'!$J:$J,0))</f>
        <v>34</v>
      </c>
      <c r="X43" s="170">
        <f t="shared" si="4"/>
        <v>0</v>
      </c>
      <c r="AB43" s="314" t="str">
        <f t="shared" si="5"/>
        <v>Cobalt</v>
      </c>
    </row>
    <row r="44" spans="1:28" s="170" customFormat="1" ht="20.25">
      <c r="A44" s="155"/>
      <c r="B44" s="304" t="s">
        <v>40</v>
      </c>
      <c r="C44" s="152" t="s">
        <v>111</v>
      </c>
      <c r="D44" s="149"/>
      <c r="E44" s="149" t="s">
        <v>65</v>
      </c>
      <c r="F44" s="149" t="s">
        <v>112</v>
      </c>
      <c r="G44" s="149" t="s">
        <v>12</v>
      </c>
      <c r="H44" s="206">
        <v>0</v>
      </c>
      <c r="I44" s="207" t="s">
        <v>113</v>
      </c>
      <c r="J44" s="207" t="s">
        <v>114</v>
      </c>
      <c r="L44" s="150"/>
      <c r="M44" s="150"/>
      <c r="N44" s="150"/>
      <c r="O44" s="150"/>
      <c r="P44" s="209"/>
      <c r="Q44" s="151"/>
      <c r="R44" s="149" t="str">
        <f ca="1">IF(ISERROR($V44),"",OFFSET('Smelter Look-up'!$C$4,$V44-4,0)&amp;"")</f>
        <v/>
      </c>
      <c r="S44" s="155" t="e">
        <f ca="1">IF(#REF!="","",IF(ISERROR(MATCH($D44,CL,0)),"Unknown",INDIRECT("'C'!$A$"&amp;MATCH($D44,CL,0)+1)))</f>
        <v>#REF!</v>
      </c>
      <c r="T44" s="155" t="e">
        <f ca="1">IF(#REF!="","",IF(ISERROR(MATCH($I44,SorP!$B$1:$B$6226,0)),"",INDIRECT("'SorP'!$A$"&amp;MATCH($S44&amp;$I44,SorP!C:C,0))))</f>
        <v>#REF!</v>
      </c>
      <c r="U44" s="168"/>
      <c r="V44" s="169" t="e">
        <f>IF(B44="",NA(),MATCH(#REF!&amp;$B44,'Smelter Look-up'!$J:$J,0))</f>
        <v>#REF!</v>
      </c>
      <c r="X44" s="170">
        <f>IF(AND(B44="Smelter not listed",OR(LEN(C44)=0,LEN(D44)=0)),1,0)</f>
        <v>0</v>
      </c>
      <c r="AB44" s="314" t="e">
        <f>IF(B44="","",#REF!)</f>
        <v>#REF!</v>
      </c>
    </row>
    <row r="45" spans="1:28" s="170" customFormat="1" ht="20.25">
      <c r="A45" s="155"/>
      <c r="B45" s="304" t="s">
        <v>40</v>
      </c>
      <c r="C45" s="152" t="s">
        <v>119</v>
      </c>
      <c r="D45" s="149"/>
      <c r="E45" s="149" t="s">
        <v>65</v>
      </c>
      <c r="F45" s="149" t="s">
        <v>120</v>
      </c>
      <c r="G45" s="149" t="s">
        <v>12</v>
      </c>
      <c r="H45" s="206">
        <v>0</v>
      </c>
      <c r="I45" s="207" t="s">
        <v>121</v>
      </c>
      <c r="J45" s="207" t="s">
        <v>122</v>
      </c>
      <c r="L45" s="150"/>
      <c r="M45" s="150"/>
      <c r="N45" s="150"/>
      <c r="O45" s="150"/>
      <c r="P45" s="209"/>
      <c r="Q45" s="151"/>
      <c r="R45" s="149" t="str">
        <f ca="1">IF(ISERROR($V45),"",OFFSET('Smelter Look-up'!$C$4,$V45-4,0)&amp;"")</f>
        <v/>
      </c>
      <c r="S45" s="155" t="e">
        <f ca="1">IF(#REF!="","",IF(ISERROR(MATCH($D45,CL,0)),"Unknown",INDIRECT("'C'!$A$"&amp;MATCH($D45,CL,0)+1)))</f>
        <v>#REF!</v>
      </c>
      <c r="T45" s="155" t="e">
        <f ca="1">IF(#REF!="","",IF(ISERROR(MATCH($I45,SorP!$B$1:$B$6226,0)),"",INDIRECT("'SorP'!$A$"&amp;MATCH($S45&amp;$I45,SorP!C:C,0))))</f>
        <v>#REF!</v>
      </c>
      <c r="U45" s="168"/>
      <c r="V45" s="169" t="e">
        <f>IF(B45="",NA(),MATCH(#REF!&amp;$B45,'Smelter Look-up'!$J:$J,0))</f>
        <v>#REF!</v>
      </c>
      <c r="X45" s="170">
        <f>IF(AND(B45="Smelter not listed",OR(LEN(C45)=0,LEN(D45)=0)),1,0)</f>
        <v>0</v>
      </c>
      <c r="AB45" s="314" t="e">
        <f>IF(B45="","",#REF!)</f>
        <v>#REF!</v>
      </c>
    </row>
    <row r="46" spans="1:28" s="170" customFormat="1" ht="25.5">
      <c r="A46" s="155"/>
      <c r="B46" s="304" t="s">
        <v>40</v>
      </c>
      <c r="C46" s="152" t="s">
        <v>123</v>
      </c>
      <c r="D46" s="149"/>
      <c r="E46" s="149" t="s">
        <v>65</v>
      </c>
      <c r="F46" s="149" t="s">
        <v>124</v>
      </c>
      <c r="G46" s="149" t="s">
        <v>12</v>
      </c>
      <c r="H46" s="206">
        <v>0</v>
      </c>
      <c r="I46" s="207" t="s">
        <v>125</v>
      </c>
      <c r="J46" s="207" t="s">
        <v>126</v>
      </c>
      <c r="L46" s="150"/>
      <c r="M46" s="150"/>
      <c r="N46" s="150"/>
      <c r="O46" s="150"/>
      <c r="P46" s="209"/>
      <c r="Q46" s="151"/>
      <c r="R46" s="149" t="str">
        <f ca="1">IF(ISERROR($V46),"",OFFSET('Smelter Look-up'!$C$4,$V46-4,0)&amp;"")</f>
        <v/>
      </c>
      <c r="S46" s="155" t="e">
        <f ca="1">IF(#REF!="","",IF(ISERROR(MATCH($D46,CL,0)),"Unknown",INDIRECT("'C'!$A$"&amp;MATCH($D46,CL,0)+1)))</f>
        <v>#REF!</v>
      </c>
      <c r="T46" s="155" t="e">
        <f ca="1">IF(#REF!="","",IF(ISERROR(MATCH($I46,SorP!$B$1:$B$6226,0)),"",INDIRECT("'SorP'!$A$"&amp;MATCH($S46&amp;$I46,SorP!C:C,0))))</f>
        <v>#REF!</v>
      </c>
      <c r="U46" s="168"/>
      <c r="V46" s="169" t="e">
        <f>IF(B46="",NA(),MATCH(#REF!&amp;$B46,'Smelter Look-up'!$J:$J,0))</f>
        <v>#REF!</v>
      </c>
      <c r="X46" s="170">
        <f>IF(AND(B46="Smelter not listed",OR(LEN(C46)=0,LEN(D46)=0)),1,0)</f>
        <v>0</v>
      </c>
      <c r="AB46" s="314" t="e">
        <f>IF(B46="","",#REF!)</f>
        <v>#REF!</v>
      </c>
    </row>
    <row r="47" spans="1:28" s="170" customFormat="1" ht="20.25">
      <c r="A47" s="155"/>
      <c r="B47" s="304" t="s">
        <v>40</v>
      </c>
      <c r="C47" s="152" t="s">
        <v>132</v>
      </c>
      <c r="D47" s="149"/>
      <c r="E47" s="149" t="s">
        <v>133</v>
      </c>
      <c r="F47" s="149" t="s">
        <v>134</v>
      </c>
      <c r="G47" s="149" t="s">
        <v>12</v>
      </c>
      <c r="H47" s="206">
        <v>0</v>
      </c>
      <c r="I47" s="207" t="s">
        <v>135</v>
      </c>
      <c r="J47" s="207" t="s">
        <v>136</v>
      </c>
      <c r="L47" s="150"/>
      <c r="M47" s="150"/>
      <c r="N47" s="150"/>
      <c r="O47" s="150"/>
      <c r="P47" s="209"/>
      <c r="Q47" s="151"/>
      <c r="R47" s="149" t="str">
        <f ca="1">IF(ISERROR($V47),"",OFFSET('Smelter Look-up'!$C$4,$V47-4,0)&amp;"")</f>
        <v/>
      </c>
      <c r="S47" s="155" t="e">
        <f ca="1">IF(#REF!="","",IF(ISERROR(MATCH($D47,CL,0)),"Unknown",INDIRECT("'C'!$A$"&amp;MATCH($D47,CL,0)+1)))</f>
        <v>#REF!</v>
      </c>
      <c r="T47" s="155" t="e">
        <f ca="1">IF(#REF!="","",IF(ISERROR(MATCH($I47,SorP!$B$1:$B$6226,0)),"",INDIRECT("'SorP'!$A$"&amp;MATCH($S47&amp;$I47,SorP!C:C,0))))</f>
        <v>#REF!</v>
      </c>
      <c r="U47" s="168"/>
      <c r="V47" s="169" t="e">
        <f>IF(B47="",NA(),MATCH(#REF!&amp;$B47,'Smelter Look-up'!$J:$J,0))</f>
        <v>#REF!</v>
      </c>
      <c r="X47" s="170">
        <f>IF(AND(B47="Smelter not listed",OR(LEN(C47)=0,LEN(D47)=0)),1,0)</f>
        <v>0</v>
      </c>
      <c r="AB47" s="314" t="e">
        <f>IF(B47="","",#REF!)</f>
        <v>#REF!</v>
      </c>
    </row>
    <row r="48" spans="1:28" s="170" customFormat="1" ht="89.25">
      <c r="A48" s="198"/>
      <c r="B48" s="304" t="s">
        <v>40</v>
      </c>
      <c r="C48" s="152" t="s">
        <v>132</v>
      </c>
      <c r="D48" s="149"/>
      <c r="E48" s="149" t="s">
        <v>133</v>
      </c>
      <c r="F48" s="149" t="s">
        <v>134</v>
      </c>
      <c r="G48" s="149" t="s">
        <v>12</v>
      </c>
      <c r="H48" s="206">
        <v>0</v>
      </c>
      <c r="I48" s="207" t="s">
        <v>135</v>
      </c>
      <c r="J48" s="207" t="s">
        <v>136</v>
      </c>
      <c r="K48" s="150"/>
      <c r="L48" s="150"/>
      <c r="M48" s="150"/>
      <c r="N48" s="150"/>
      <c r="O48" s="150"/>
      <c r="P48" s="209"/>
      <c r="Q48" s="151"/>
      <c r="R48" s="149" t="str">
        <f ca="1">IF(ISERROR($V48),"",OFFSET('Smelter Look-up'!$C$4,$V48-4,0)&amp;"")</f>
        <v>Harima Refinery, Sumitomo Metal Mining</v>
      </c>
      <c r="S48" s="155" t="str">
        <f t="shared" ca="1" si="3"/>
        <v>JP</v>
      </c>
      <c r="T48" s="155" t="str">
        <f ca="1">IF(B48="","",IF(ISERROR(MATCH($J48,SorP!$B$1:$B$6226,0)),"",INDIRECT("'SorP'!$A$"&amp;MATCH($S48&amp;$J48,SorP!C:C,0))))</f>
        <v>JP-28</v>
      </c>
      <c r="U48" s="168"/>
      <c r="V48" s="169">
        <f>IF(C48="",NA(),MATCH($B48&amp;$C48,'Smelter Look-up'!$J:$J,0))</f>
        <v>46</v>
      </c>
      <c r="X48" s="170">
        <f t="shared" si="4"/>
        <v>0</v>
      </c>
      <c r="AB48" s="314" t="str">
        <f t="shared" si="5"/>
        <v>Cobalt</v>
      </c>
    </row>
    <row r="49" spans="1:28" s="170" customFormat="1" ht="25.5">
      <c r="A49" s="198"/>
      <c r="B49" s="304" t="s">
        <v>40</v>
      </c>
      <c r="C49" s="152" t="s">
        <v>144</v>
      </c>
      <c r="D49" s="149"/>
      <c r="E49" s="149" t="s">
        <v>65</v>
      </c>
      <c r="F49" s="149" t="s">
        <v>145</v>
      </c>
      <c r="G49" s="149" t="s">
        <v>12</v>
      </c>
      <c r="H49" s="206">
        <v>0</v>
      </c>
      <c r="I49" s="207" t="s">
        <v>142</v>
      </c>
      <c r="J49" s="207" t="s">
        <v>143</v>
      </c>
      <c r="K49" s="150"/>
      <c r="L49" s="150"/>
      <c r="M49" s="150"/>
      <c r="N49" s="150"/>
      <c r="O49" s="150"/>
      <c r="P49" s="209"/>
      <c r="Q49" s="151"/>
      <c r="R49" s="149" t="str">
        <f ca="1">IF(ISERROR($V49),"",OFFSET('Smelter Look-up'!$C$4,$V49-4,0)&amp;"")</f>
        <v>Hunan CNGR New Energy Science &amp; Technology Co., Ltd.</v>
      </c>
      <c r="S49" s="155" t="str">
        <f t="shared" ca="1" si="3"/>
        <v>CN</v>
      </c>
      <c r="T49" s="155" t="str">
        <f ca="1">IF(B49="","",IF(ISERROR(MATCH($J49,SorP!$B$1:$B$6226,0)),"",INDIRECT("'SorP'!$A$"&amp;MATCH($S49&amp;$J49,SorP!C:C,0))))</f>
        <v>CN-HN</v>
      </c>
      <c r="U49" s="168"/>
      <c r="V49" s="169">
        <f>IF(C49="",NA(),MATCH($B49&amp;$C49,'Smelter Look-up'!$J:$J,0))</f>
        <v>49</v>
      </c>
      <c r="X49" s="170">
        <f t="shared" si="4"/>
        <v>0</v>
      </c>
      <c r="AB49" s="314" t="str">
        <f t="shared" si="5"/>
        <v>Cobalt</v>
      </c>
    </row>
    <row r="50" spans="1:28" s="170" customFormat="1" ht="20.25">
      <c r="A50" s="199"/>
      <c r="B50" s="304" t="s">
        <v>40</v>
      </c>
      <c r="C50" s="152" t="s">
        <v>19165</v>
      </c>
      <c r="D50" s="149"/>
      <c r="E50" s="149" t="s">
        <v>65</v>
      </c>
      <c r="F50" s="149" t="s">
        <v>153</v>
      </c>
      <c r="G50" s="149" t="s">
        <v>12</v>
      </c>
      <c r="H50" s="206">
        <v>0</v>
      </c>
      <c r="I50" s="207" t="s">
        <v>142</v>
      </c>
      <c r="J50" s="207" t="s">
        <v>143</v>
      </c>
      <c r="K50" s="150"/>
      <c r="L50" s="150"/>
      <c r="M50" s="150"/>
      <c r="N50" s="150"/>
      <c r="O50" s="150"/>
      <c r="P50" s="209"/>
      <c r="Q50" s="151"/>
      <c r="R50" s="149" t="str">
        <f ca="1">IF(ISERROR($V50),"",OFFSET('Smelter Look-up'!$C$4,$V50-4,0)&amp;"")</f>
        <v>Hunan Yacheng New Energy Co., Ltd.</v>
      </c>
      <c r="S50" s="155" t="str">
        <f t="shared" ca="1" si="3"/>
        <v>CN</v>
      </c>
      <c r="T50" s="155" t="str">
        <f ca="1">IF(B50="","",IF(ISERROR(MATCH($J50,SorP!$B$1:$B$6226,0)),"",INDIRECT("'SorP'!$A$"&amp;MATCH($S50&amp;$J50,SorP!C:C,0))))</f>
        <v>CN-HN</v>
      </c>
      <c r="U50" s="168"/>
      <c r="V50" s="169">
        <f>IF(C50="",NA(),MATCH($B50&amp;$C50,'Smelter Look-up'!$J:$J,0))</f>
        <v>54</v>
      </c>
      <c r="X50" s="170">
        <f t="shared" si="4"/>
        <v>0</v>
      </c>
      <c r="AB50" s="314" t="str">
        <f t="shared" si="5"/>
        <v>Cobalt</v>
      </c>
    </row>
    <row r="51" spans="1:28" s="170" customFormat="1" ht="20.25">
      <c r="A51" s="198"/>
      <c r="B51" s="304" t="s">
        <v>40</v>
      </c>
      <c r="C51" s="152" t="s">
        <v>163</v>
      </c>
      <c r="D51" s="149"/>
      <c r="E51" s="149" t="s">
        <v>65</v>
      </c>
      <c r="F51" s="149" t="s">
        <v>164</v>
      </c>
      <c r="G51" s="149" t="s">
        <v>12</v>
      </c>
      <c r="H51" s="206">
        <v>0</v>
      </c>
      <c r="I51" s="207" t="s">
        <v>165</v>
      </c>
      <c r="J51" s="207" t="s">
        <v>114</v>
      </c>
      <c r="K51" s="150"/>
      <c r="L51" s="150"/>
      <c r="M51" s="150"/>
      <c r="N51" s="150"/>
      <c r="O51" s="150"/>
      <c r="P51" s="209"/>
      <c r="Q51" s="151"/>
      <c r="R51" s="149" t="str">
        <f ca="1">IF(ISERROR($V51),"",OFFSET('Smelter Look-up'!$C$4,$V51-4,0)&amp;"")</f>
        <v>Jiangsu Xiongfeng Technology Co., Ltd.</v>
      </c>
      <c r="S51" s="155" t="str">
        <f t="shared" ca="1" si="3"/>
        <v>CN</v>
      </c>
      <c r="T51" s="155" t="str">
        <f ca="1">IF(B51="","",IF(ISERROR(MATCH($J51,SorP!$B$1:$B$6226,0)),"",INDIRECT("'SorP'!$A$"&amp;MATCH($S51&amp;$J51,SorP!C:C,0))))</f>
        <v>CN-JS</v>
      </c>
      <c r="U51" s="168"/>
      <c r="V51" s="169">
        <f>IF(C51="",NA(),MATCH($B51&amp;$C51,'Smelter Look-up'!$J:$J,0))</f>
        <v>68</v>
      </c>
      <c r="X51" s="170">
        <f t="shared" si="4"/>
        <v>0</v>
      </c>
      <c r="AB51" s="314" t="str">
        <f t="shared" si="5"/>
        <v>Cobalt</v>
      </c>
    </row>
    <row r="52" spans="1:28" s="170" customFormat="1" ht="20.25">
      <c r="A52" s="198"/>
      <c r="B52" s="304" t="s">
        <v>40</v>
      </c>
      <c r="C52" s="152" t="s">
        <v>12263</v>
      </c>
      <c r="D52" s="149"/>
      <c r="E52" s="149" t="s">
        <v>65</v>
      </c>
      <c r="F52" s="149" t="s">
        <v>166</v>
      </c>
      <c r="G52" s="149" t="s">
        <v>12</v>
      </c>
      <c r="H52" s="206">
        <v>0</v>
      </c>
      <c r="I52" s="207" t="s">
        <v>105</v>
      </c>
      <c r="J52" s="207" t="s">
        <v>106</v>
      </c>
      <c r="K52" s="150"/>
      <c r="L52" s="150"/>
      <c r="M52" s="150"/>
      <c r="N52" s="150"/>
      <c r="O52" s="150"/>
      <c r="P52" s="209"/>
      <c r="Q52" s="151"/>
      <c r="R52" s="149" t="str">
        <f ca="1">IF(ISERROR($V52),"",OFFSET('Smelter Look-up'!$C$4,$V52-4,0)&amp;"")</f>
        <v>Jiangxi Jiangwu Cobalt Industrial Co., Ltd.</v>
      </c>
      <c r="S52" s="155" t="str">
        <f t="shared" ca="1" si="3"/>
        <v>CN</v>
      </c>
      <c r="T52" s="155" t="str">
        <f ca="1">IF(B52="","",IF(ISERROR(MATCH($J52,SorP!$B$1:$B$6226,0)),"",INDIRECT("'SorP'!$A$"&amp;MATCH($S52&amp;$J52,SorP!C:C,0))))</f>
        <v>CN-JX</v>
      </c>
      <c r="U52" s="168"/>
      <c r="V52" s="169">
        <f>IF(C52="",NA(),MATCH($B52&amp;$C52,'Smelter Look-up'!$J:$J,0))</f>
        <v>69</v>
      </c>
      <c r="X52" s="170">
        <f t="shared" si="4"/>
        <v>0</v>
      </c>
      <c r="AB52" s="314" t="str">
        <f t="shared" si="5"/>
        <v>Cobalt</v>
      </c>
    </row>
    <row r="53" spans="1:28" s="170" customFormat="1" ht="20.25">
      <c r="A53" s="198"/>
      <c r="B53" s="304" t="s">
        <v>40</v>
      </c>
      <c r="C53" s="152" t="s">
        <v>12052</v>
      </c>
      <c r="D53" s="149"/>
      <c r="E53" s="149" t="s">
        <v>65</v>
      </c>
      <c r="F53" s="149" t="s">
        <v>12051</v>
      </c>
      <c r="G53" s="149" t="s">
        <v>12</v>
      </c>
      <c r="H53" s="206">
        <v>0</v>
      </c>
      <c r="I53" s="207" t="s">
        <v>12053</v>
      </c>
      <c r="J53" s="207" t="s">
        <v>106</v>
      </c>
      <c r="K53" s="150"/>
      <c r="L53" s="150"/>
      <c r="M53" s="150"/>
      <c r="N53" s="150"/>
      <c r="O53" s="150"/>
      <c r="P53" s="209"/>
      <c r="Q53" s="151"/>
      <c r="R53" s="149" t="str">
        <f ca="1">IF(ISERROR($V53),"",OFFSET('Smelter Look-up'!$C$4,$V53-4,0)&amp;"")</f>
        <v>Jiangxi Miracle Golden Tiger Cobalt Co. Ltd.</v>
      </c>
      <c r="S53" s="155" t="str">
        <f t="shared" ca="1" si="3"/>
        <v>CN</v>
      </c>
      <c r="T53" s="155" t="str">
        <f ca="1">IF(B53="","",IF(ISERROR(MATCH($J53,SorP!$B$1:$B$6226,0)),"",INDIRECT("'SorP'!$A$"&amp;MATCH($S53&amp;$J53,SorP!C:C,0))))</f>
        <v>CN-JX</v>
      </c>
      <c r="U53" s="168"/>
      <c r="V53" s="169">
        <f>IF(C53="",NA(),MATCH($B53&amp;$C53,'Smelter Look-up'!$J:$J,0))</f>
        <v>70</v>
      </c>
      <c r="X53" s="170">
        <f t="shared" si="4"/>
        <v>0</v>
      </c>
      <c r="AB53" s="314" t="str">
        <f t="shared" si="5"/>
        <v>Cobalt</v>
      </c>
    </row>
    <row r="54" spans="1:28" s="170" customFormat="1" ht="20.25">
      <c r="A54" s="155"/>
      <c r="B54" s="304" t="s">
        <v>40</v>
      </c>
      <c r="C54" s="152" t="s">
        <v>168</v>
      </c>
      <c r="D54" s="149"/>
      <c r="E54" s="149" t="s">
        <v>65</v>
      </c>
      <c r="F54" s="149" t="s">
        <v>169</v>
      </c>
      <c r="G54" s="149" t="s">
        <v>12</v>
      </c>
      <c r="H54" s="206">
        <v>0</v>
      </c>
      <c r="I54" s="207" t="s">
        <v>170</v>
      </c>
      <c r="J54" s="207" t="s">
        <v>171</v>
      </c>
      <c r="K54" s="150"/>
      <c r="L54" s="150"/>
      <c r="M54" s="150"/>
      <c r="N54" s="150"/>
      <c r="O54" s="150"/>
      <c r="P54" s="209"/>
      <c r="Q54" s="151"/>
      <c r="R54" s="149" t="str">
        <f ca="1">IF(ISERROR($V54),"",OFFSET('Smelter Look-up'!$C$4,$V54-4,0)&amp;"")</f>
        <v>Jingmen GEM Co., Ltd.</v>
      </c>
      <c r="S54" s="155" t="str">
        <f t="shared" ca="1" si="3"/>
        <v>CN</v>
      </c>
      <c r="T54" s="155" t="str">
        <f ca="1">IF(B54="","",IF(ISERROR(MATCH($J54,SorP!$B$1:$B$6226,0)),"",INDIRECT("'SorP'!$A$"&amp;MATCH($S54&amp;$J54,SorP!C:C,0))))</f>
        <v>CN-HB</v>
      </c>
      <c r="U54" s="168"/>
      <c r="V54" s="169">
        <f>IF(C54="",NA(),MATCH($B54&amp;$C54,'Smelter Look-up'!$J:$J,0))</f>
        <v>74</v>
      </c>
      <c r="X54" s="170">
        <f t="shared" si="4"/>
        <v>0</v>
      </c>
      <c r="AB54" s="314" t="str">
        <f t="shared" si="5"/>
        <v>Cobalt</v>
      </c>
    </row>
    <row r="55" spans="1:28" s="170" customFormat="1" ht="25.5">
      <c r="A55" s="155"/>
      <c r="B55" s="304" t="s">
        <v>40</v>
      </c>
      <c r="C55" s="152" t="s">
        <v>12267</v>
      </c>
      <c r="D55" s="149"/>
      <c r="E55" s="149" t="s">
        <v>76</v>
      </c>
      <c r="F55" s="149" t="s">
        <v>12203</v>
      </c>
      <c r="G55" s="149" t="s">
        <v>12</v>
      </c>
      <c r="H55" s="206">
        <v>0</v>
      </c>
      <c r="I55" s="207" t="s">
        <v>12268</v>
      </c>
      <c r="J55" s="207" t="s">
        <v>11123</v>
      </c>
      <c r="K55" s="150"/>
      <c r="L55" s="150"/>
      <c r="M55" s="150"/>
      <c r="N55" s="150"/>
      <c r="O55" s="150"/>
      <c r="P55" s="209"/>
      <c r="Q55" s="151"/>
      <c r="R55" s="149" t="str">
        <f ca="1">IF(ISERROR($V55),"",OFFSET('Smelter Look-up'!$C$4,$V55-4,0)&amp;"")</f>
        <v>Lianyou Resources Co., Ltd.</v>
      </c>
      <c r="S55" s="155" t="str">
        <f t="shared" ca="1" si="3"/>
        <v>TW</v>
      </c>
      <c r="T55" s="155" t="str">
        <f ca="1">IF(B55="","",IF(ISERROR(MATCH($J55,SorP!$B$1:$B$6226,0)),"",INDIRECT("'SorP'!$A$"&amp;MATCH($S55&amp;$J55,SorP!C:C,0))))</f>
        <v>TW-ILA</v>
      </c>
      <c r="U55" s="168"/>
      <c r="V55" s="169">
        <f>IF(C55="",NA(),MATCH($B55&amp;$C55,'Smelter Look-up'!$J:$J,0))</f>
        <v>89</v>
      </c>
      <c r="X55" s="170">
        <f t="shared" ref="X55:X118" si="6">IF(AND(C55="Smelter not listed",OR(LEN(D55)=0,LEN(E55)=0)),1,0)</f>
        <v>0</v>
      </c>
      <c r="AB55" s="314" t="str">
        <f t="shared" si="5"/>
        <v>Cobalt</v>
      </c>
    </row>
    <row r="56" spans="1:28" s="170" customFormat="1" ht="20.25">
      <c r="A56" s="155"/>
      <c r="B56" s="304" t="s">
        <v>40</v>
      </c>
      <c r="C56" s="152" t="s">
        <v>245</v>
      </c>
      <c r="D56" s="149"/>
      <c r="E56" s="149" t="s">
        <v>101</v>
      </c>
      <c r="F56" s="149" t="s">
        <v>246</v>
      </c>
      <c r="G56" s="149" t="s">
        <v>12</v>
      </c>
      <c r="H56" s="206">
        <v>0</v>
      </c>
      <c r="I56" s="207" t="s">
        <v>247</v>
      </c>
      <c r="J56" s="207" t="s">
        <v>248</v>
      </c>
      <c r="K56" s="150"/>
      <c r="L56" s="150"/>
      <c r="M56" s="150"/>
      <c r="N56" s="150"/>
      <c r="O56" s="150"/>
      <c r="P56" s="209"/>
      <c r="Q56" s="151"/>
      <c r="R56" s="149" t="str">
        <f ca="1">IF(ISERROR($V56),"",OFFSET('Smelter Look-up'!$C$4,$V56-4,0)&amp;"")</f>
        <v>NORILSK NICKEL HARJAVALTA OY</v>
      </c>
      <c r="S56" s="155" t="str">
        <f t="shared" ref="S56:S119" ca="1" si="7">IF(B56="","",IF(ISERROR(MATCH($E56,CL,0)),"Unknown",INDIRECT("'C'!$A$"&amp;MATCH($E56,CL,0)+1)))</f>
        <v>FI</v>
      </c>
      <c r="T56" s="155" t="str">
        <f ca="1">IF(B56="","",IF(ISERROR(MATCH($J56,SorP!$B$1:$B$6226,0)),"",INDIRECT("'SorP'!$A$"&amp;MATCH($S56&amp;$J56,SorP!C:C,0))))</f>
        <v>FI-17</v>
      </c>
      <c r="U56" s="168"/>
      <c r="V56" s="169">
        <f>IF(C56="",NA(),MATCH($B56&amp;$C56,'Smelter Look-up'!$J:$J,0))</f>
        <v>124</v>
      </c>
      <c r="X56" s="170">
        <f t="shared" si="6"/>
        <v>0</v>
      </c>
      <c r="AB56" s="314" t="str">
        <f t="shared" si="5"/>
        <v>Cobalt</v>
      </c>
    </row>
    <row r="57" spans="1:28" s="170" customFormat="1" ht="20.25">
      <c r="A57" s="155"/>
      <c r="B57" s="304" t="s">
        <v>40</v>
      </c>
      <c r="C57" s="152" t="s">
        <v>249</v>
      </c>
      <c r="D57" s="149"/>
      <c r="E57" s="149" t="s">
        <v>95</v>
      </c>
      <c r="F57" s="149" t="s">
        <v>250</v>
      </c>
      <c r="G57" s="149" t="s">
        <v>12</v>
      </c>
      <c r="H57" s="206">
        <v>0</v>
      </c>
      <c r="I57" s="207" t="s">
        <v>251</v>
      </c>
      <c r="J57" s="207" t="s">
        <v>98</v>
      </c>
      <c r="K57" s="150"/>
      <c r="L57" s="150"/>
      <c r="M57" s="150"/>
      <c r="N57" s="150"/>
      <c r="O57" s="150"/>
      <c r="P57" s="209"/>
      <c r="Q57" s="151"/>
      <c r="R57" s="149" t="str">
        <f ca="1">IF(ISERROR($V57),"",OFFSET('Smelter Look-up'!$C$4,$V57-4,0)&amp;"")</f>
        <v>Port Colborne Refinery</v>
      </c>
      <c r="S57" s="155" t="str">
        <f t="shared" ca="1" si="7"/>
        <v>CA</v>
      </c>
      <c r="T57" s="155" t="str">
        <f ca="1">IF(B57="","",IF(ISERROR(MATCH($J57,SorP!$B$1:$B$6226,0)),"",INDIRECT("'SorP'!$A$"&amp;MATCH($S57&amp;$J57,SorP!C:C,0))))</f>
        <v>CA-ON</v>
      </c>
      <c r="U57" s="168"/>
      <c r="V57" s="169">
        <f>IF(C57="",NA(),MATCH($B57&amp;$C57,'Smelter Look-up'!$J:$J,0))</f>
        <v>125</v>
      </c>
      <c r="X57" s="170">
        <f t="shared" si="6"/>
        <v>0</v>
      </c>
      <c r="AB57" s="314" t="str">
        <f t="shared" si="5"/>
        <v>Cobalt</v>
      </c>
    </row>
    <row r="58" spans="1:28" s="170" customFormat="1" ht="20.25">
      <c r="A58" s="155"/>
      <c r="B58" s="304" t="s">
        <v>40</v>
      </c>
      <c r="C58" s="152" t="s">
        <v>268</v>
      </c>
      <c r="D58" s="149"/>
      <c r="E58" s="149" t="s">
        <v>81</v>
      </c>
      <c r="F58" s="149" t="s">
        <v>269</v>
      </c>
      <c r="G58" s="149" t="s">
        <v>12</v>
      </c>
      <c r="H58" s="206">
        <v>0</v>
      </c>
      <c r="I58" s="207" t="s">
        <v>270</v>
      </c>
      <c r="J58" s="207" t="s">
        <v>271</v>
      </c>
      <c r="K58" s="150"/>
      <c r="L58" s="150"/>
      <c r="M58" s="150"/>
      <c r="N58" s="150"/>
      <c r="O58" s="150"/>
      <c r="P58" s="209"/>
      <c r="Q58" s="151"/>
      <c r="R58" s="149" t="str">
        <f ca="1">IF(ISERROR($V58),"",OFFSET('Smelter Look-up'!$C$4,$V58-4,0)&amp;"")</f>
        <v>SungEel HiTech Co., Ltd.</v>
      </c>
      <c r="S58" s="155" t="str">
        <f t="shared" ca="1" si="7"/>
        <v>KR</v>
      </c>
      <c r="T58" s="155" t="str">
        <f ca="1">IF(B58="","",IF(ISERROR(MATCH($J58,SorP!$B$1:$B$6226,0)),"",INDIRECT("'SorP'!$A$"&amp;MATCH($S58&amp;$J58,SorP!C:C,0))))</f>
        <v>KR-45</v>
      </c>
      <c r="U58" s="168"/>
      <c r="V58" s="169">
        <f>IF(C58="",NA(),MATCH($B58&amp;$C58,'Smelter Look-up'!$J:$J,0))</f>
        <v>144</v>
      </c>
      <c r="X58" s="170">
        <f t="shared" si="6"/>
        <v>0</v>
      </c>
      <c r="AB58" s="314" t="str">
        <f t="shared" si="5"/>
        <v>Cobalt</v>
      </c>
    </row>
    <row r="59" spans="1:28" s="170" customFormat="1" ht="20.25">
      <c r="A59" s="155"/>
      <c r="B59" s="304" t="s">
        <v>40</v>
      </c>
      <c r="C59" s="152" t="s">
        <v>194</v>
      </c>
      <c r="D59" s="149"/>
      <c r="E59" s="149" t="s">
        <v>65</v>
      </c>
      <c r="F59" s="149" t="s">
        <v>195</v>
      </c>
      <c r="G59" s="149" t="s">
        <v>12</v>
      </c>
      <c r="H59" s="206">
        <v>0</v>
      </c>
      <c r="I59" s="207" t="s">
        <v>196</v>
      </c>
      <c r="J59" s="207" t="s">
        <v>197</v>
      </c>
      <c r="K59" s="150"/>
      <c r="L59" s="150"/>
      <c r="M59" s="150"/>
      <c r="N59" s="150"/>
      <c r="O59" s="150"/>
      <c r="P59" s="209"/>
      <c r="Q59" s="151"/>
      <c r="R59" s="149" t="str">
        <f ca="1">IF(ISERROR($V59),"",OFFSET('Smelter Look-up'!$C$4,$V59-4,0)&amp;"")</f>
        <v>Tianjin Maolian Science &amp; Technology Co., Ltd.</v>
      </c>
      <c r="S59" s="155" t="str">
        <f t="shared" ca="1" si="7"/>
        <v>CN</v>
      </c>
      <c r="T59" s="155" t="str">
        <f ca="1">IF(B59="","",IF(ISERROR(MATCH($J59,SorP!$B$1:$B$6226,0)),"",INDIRECT("'SorP'!$A$"&amp;MATCH($S59&amp;$J59,SorP!C:C,0))))</f>
        <v>CN-TJ</v>
      </c>
      <c r="U59" s="168"/>
      <c r="V59" s="169">
        <f>IF(C59="",NA(),MATCH($B59&amp;$C59,'Smelter Look-up'!$J:$J,0))</f>
        <v>151</v>
      </c>
      <c r="X59" s="170">
        <f t="shared" si="6"/>
        <v>0</v>
      </c>
      <c r="AB59" s="314" t="str">
        <f t="shared" si="5"/>
        <v>Cobalt</v>
      </c>
    </row>
    <row r="60" spans="1:28" s="170" customFormat="1" ht="20.25">
      <c r="A60" s="155"/>
      <c r="B60" s="304" t="s">
        <v>40</v>
      </c>
      <c r="C60" s="152" t="s">
        <v>12066</v>
      </c>
      <c r="D60" s="149"/>
      <c r="E60" s="149" t="s">
        <v>65</v>
      </c>
      <c r="F60" s="149" t="s">
        <v>304</v>
      </c>
      <c r="G60" s="149" t="s">
        <v>12</v>
      </c>
      <c r="H60" s="206">
        <v>0</v>
      </c>
      <c r="I60" s="207" t="s">
        <v>204</v>
      </c>
      <c r="J60" s="207" t="s">
        <v>205</v>
      </c>
      <c r="K60" s="150"/>
      <c r="L60" s="150"/>
      <c r="M60" s="150"/>
      <c r="N60" s="150"/>
      <c r="O60" s="150"/>
      <c r="P60" s="209"/>
      <c r="Q60" s="151"/>
      <c r="R60" s="149" t="str">
        <f ca="1">IF(ISERROR($V60),"",OFFSET('Smelter Look-up'!$C$4,$V60-4,0)&amp;"")</f>
        <v>Zhejiang Greatpower Cobalt Materials Co., Ltd.</v>
      </c>
      <c r="S60" s="155" t="str">
        <f t="shared" ca="1" si="7"/>
        <v>CN</v>
      </c>
      <c r="T60" s="155" t="str">
        <f ca="1">IF(B60="","",IF(ISERROR(MATCH($J60,SorP!$B$1:$B$6226,0)),"",INDIRECT("'SorP'!$A$"&amp;MATCH($S60&amp;$J60,SorP!C:C,0))))</f>
        <v>CN-ZJ</v>
      </c>
      <c r="U60" s="168"/>
      <c r="V60" s="169">
        <f>IF(C60="",NA(),MATCH($B60&amp;$C60,'Smelter Look-up'!$J:$J,0))</f>
        <v>167</v>
      </c>
      <c r="X60" s="170">
        <f t="shared" si="6"/>
        <v>0</v>
      </c>
      <c r="AB60" s="314" t="str">
        <f t="shared" si="5"/>
        <v>Cobalt</v>
      </c>
    </row>
    <row r="61" spans="1:28" s="170" customFormat="1" ht="25.5">
      <c r="A61" s="155"/>
      <c r="B61" s="304" t="s">
        <v>40</v>
      </c>
      <c r="C61" s="152" t="s">
        <v>12210</v>
      </c>
      <c r="D61" s="149"/>
      <c r="E61" s="149" t="s">
        <v>65</v>
      </c>
      <c r="F61" s="149" t="s">
        <v>235</v>
      </c>
      <c r="G61" s="149" t="s">
        <v>12</v>
      </c>
      <c r="H61" s="206">
        <v>0</v>
      </c>
      <c r="I61" s="207" t="s">
        <v>204</v>
      </c>
      <c r="J61" s="207" t="s">
        <v>205</v>
      </c>
      <c r="K61" s="150"/>
      <c r="L61" s="150"/>
      <c r="M61" s="150"/>
      <c r="N61" s="150"/>
      <c r="O61" s="150"/>
      <c r="P61" s="209"/>
      <c r="Q61" s="151"/>
      <c r="R61" s="149" t="str">
        <f ca="1">IF(ISERROR($V61),"",OFFSET('Smelter Look-up'!$C$4,$V61-4,0)&amp;"")</f>
        <v>Zhejiang New Era Zhongneng Technology Co., Ltd.</v>
      </c>
      <c r="S61" s="155" t="str">
        <f t="shared" ca="1" si="7"/>
        <v>CN</v>
      </c>
      <c r="T61" s="155" t="str">
        <f ca="1">IF(B61="","",IF(ISERROR(MATCH($J61,SorP!$B$1:$B$6226,0)),"",INDIRECT("'SorP'!$A$"&amp;MATCH($S61&amp;$J61,SorP!C:C,0))))</f>
        <v>CN-ZJ</v>
      </c>
      <c r="U61" s="168"/>
      <c r="V61" s="169">
        <f>IF(C61="",NA(),MATCH($B61&amp;$C61,'Smelter Look-up'!$J:$J,0))</f>
        <v>171</v>
      </c>
      <c r="X61" s="170">
        <f t="shared" si="6"/>
        <v>0</v>
      </c>
      <c r="AB61" s="314" t="str">
        <f t="shared" si="5"/>
        <v>Cobalt</v>
      </c>
    </row>
    <row r="62" spans="1:28" s="170" customFormat="1" ht="20.25">
      <c r="A62" s="155"/>
      <c r="B62" s="304" t="s">
        <v>40</v>
      </c>
      <c r="C62" s="152" t="s">
        <v>305</v>
      </c>
      <c r="D62" s="149"/>
      <c r="E62" s="149" t="s">
        <v>65</v>
      </c>
      <c r="F62" s="149" t="s">
        <v>306</v>
      </c>
      <c r="G62" s="149" t="s">
        <v>12</v>
      </c>
      <c r="H62" s="206">
        <v>0</v>
      </c>
      <c r="I62" s="207" t="s">
        <v>307</v>
      </c>
      <c r="J62" s="207" t="s">
        <v>122</v>
      </c>
      <c r="K62" s="150"/>
      <c r="L62" s="150"/>
      <c r="M62" s="150"/>
      <c r="N62" s="150"/>
      <c r="O62" s="150"/>
      <c r="P62" s="209"/>
      <c r="Q62" s="151"/>
      <c r="R62" s="149" t="str">
        <f ca="1">IF(ISERROR($V62),"",OFFSET('Smelter Look-up'!$C$4,$V62-4,0)&amp;"")</f>
        <v>Zhuhai Kelixin Metal Materials Co., Ltd.</v>
      </c>
      <c r="S62" s="155" t="str">
        <f t="shared" ca="1" si="7"/>
        <v>CN</v>
      </c>
      <c r="T62" s="155" t="str">
        <f ca="1">IF(B62="","",IF(ISERROR(MATCH($J62,SorP!$B$1:$B$6226,0)),"",INDIRECT("'SorP'!$A$"&amp;MATCH($S62&amp;$J62,SorP!C:C,0))))</f>
        <v>CN-GD</v>
      </c>
      <c r="U62" s="168"/>
      <c r="V62" s="169">
        <f>IF(C62="",NA(),MATCH($B62&amp;$C62,'Smelter Look-up'!$J:$J,0))</f>
        <v>173</v>
      </c>
      <c r="X62" s="170">
        <f t="shared" si="6"/>
        <v>0</v>
      </c>
      <c r="AB62" s="314" t="str">
        <f t="shared" ref="AB62:AB125" si="8">IF(C62="","",B62)</f>
        <v>Cobalt</v>
      </c>
    </row>
    <row r="63" spans="1:28" s="170" customFormat="1" ht="20.25">
      <c r="A63" s="155"/>
      <c r="B63" s="304" t="s">
        <v>40</v>
      </c>
      <c r="C63" s="152" t="s">
        <v>300</v>
      </c>
      <c r="D63" s="149"/>
      <c r="E63" s="336" t="s">
        <v>65</v>
      </c>
      <c r="F63" s="336" t="s">
        <v>301</v>
      </c>
      <c r="G63" s="149" t="str">
        <f ca="1">IF(C63=$X$4,"Enter smelter details",IF(ISERROR($V63),"",OFFSET('Smelter Look-up'!$F$4,$V63-4,0)))</f>
        <v>RMI</v>
      </c>
      <c r="H63" s="206">
        <f ca="1">IF(ISERROR($V63),"",OFFSET('Smelter Look-up'!$G$4,$V63-4,0))</f>
        <v>0</v>
      </c>
      <c r="I63" s="207" t="str">
        <f ca="1">IF(ISERROR($V63),"",OFFSET('Smelter Look-up'!$H$4,$V63-4,0))</f>
        <v>Tongxiang</v>
      </c>
      <c r="J63" s="207" t="str">
        <f ca="1">IF(ISERROR($V63),"",OFFSET('Smelter Look-up'!$I$4,$V63-4,0))</f>
        <v>Zhejiang Sheng</v>
      </c>
      <c r="K63" s="150"/>
      <c r="L63" s="150"/>
      <c r="M63" s="150"/>
      <c r="N63" s="150"/>
      <c r="O63" s="150"/>
      <c r="P63" s="209"/>
      <c r="Q63" s="151"/>
      <c r="R63" s="149" t="str">
        <f ca="1">IF(ISERROR($V63),"",OFFSET('Smelter Look-up'!$C$4,$V63-4,0)&amp;"")</f>
        <v>Zhejiang Huayou Cobalt Company Limited</v>
      </c>
      <c r="S63" s="155" t="str">
        <f t="shared" ca="1" si="7"/>
        <v>CN</v>
      </c>
      <c r="T63" s="155" t="str">
        <f ca="1">IF(B63="","",IF(ISERROR(MATCH($J63,SorP!$B$1:$B$6226,0)),"",INDIRECT("'SorP'!$A$"&amp;MATCH($S63&amp;$J63,SorP!C:C,0))))</f>
        <v>CN-ZJ</v>
      </c>
      <c r="U63" s="168"/>
      <c r="V63" s="169">
        <f>IF(C63="",NA(),MATCH($B63&amp;$C63,'Smelter Look-up'!$J:$J,0))</f>
        <v>170</v>
      </c>
      <c r="X63" s="170">
        <f t="shared" si="6"/>
        <v>0</v>
      </c>
      <c r="AB63" s="314" t="str">
        <f t="shared" si="8"/>
        <v>Cobalt</v>
      </c>
    </row>
    <row r="64" spans="1:28" s="170" customFormat="1" ht="20.25">
      <c r="A64" s="155"/>
      <c r="B64" s="304" t="s">
        <v>18642</v>
      </c>
      <c r="C64" s="152" t="s">
        <v>245</v>
      </c>
      <c r="D64" s="149"/>
      <c r="E64" s="336" t="s">
        <v>101</v>
      </c>
      <c r="F64" s="336" t="s">
        <v>18903</v>
      </c>
      <c r="G64" s="149" t="str">
        <f ca="1">IF(C64=$X$4,"Enter smelter details",IF(ISERROR($V64),"",OFFSET('Smelter Look-up'!$F$4,$V64-4,0)))</f>
        <v>RMI</v>
      </c>
      <c r="H64" s="206">
        <f ca="1">IF(ISERROR($V64),"",OFFSET('Smelter Look-up'!$G$4,$V64-4,0))</f>
        <v>0</v>
      </c>
      <c r="I64" s="207" t="str">
        <f ca="1">IF(ISERROR($V64),"",OFFSET('Smelter Look-up'!$H$4,$V64-4,0))</f>
        <v>Harjavalta</v>
      </c>
      <c r="J64" s="207" t="str">
        <f ca="1">IF(ISERROR($V64),"",OFFSET('Smelter Look-up'!$I$4,$V64-4,0))</f>
        <v>Satakunta</v>
      </c>
      <c r="K64" s="150"/>
      <c r="L64" s="150"/>
      <c r="M64" s="150"/>
      <c r="N64" s="150"/>
      <c r="O64" s="150"/>
      <c r="P64" s="209"/>
      <c r="Q64" s="151"/>
      <c r="R64" s="149" t="str">
        <f ca="1">IF(ISERROR($V64),"",OFFSET('Smelter Look-up'!$C$4,$V64-4,0)&amp;"")</f>
        <v>NORILSK NICKEL HARJAVALTA OY</v>
      </c>
      <c r="S64" s="155" t="str">
        <f t="shared" ca="1" si="7"/>
        <v>FI</v>
      </c>
      <c r="T64" s="155" t="str">
        <f ca="1">IF(B64="","",IF(ISERROR(MATCH($J64,SorP!$B$1:$B$6226,0)),"",INDIRECT("'SorP'!$A$"&amp;MATCH($S64&amp;$J64,SorP!C:C,0))))</f>
        <v>FI-17</v>
      </c>
      <c r="U64" s="168"/>
      <c r="V64" s="169">
        <f>IF(C64="",NA(),MATCH($B64&amp;$C64,'Smelter Look-up'!$J:$J,0))</f>
        <v>417</v>
      </c>
      <c r="X64" s="170">
        <f t="shared" si="6"/>
        <v>0</v>
      </c>
      <c r="AB64" s="314" t="str">
        <f t="shared" si="8"/>
        <v>Nickel</v>
      </c>
    </row>
    <row r="65" spans="1:28" s="170" customFormat="1" ht="25.5">
      <c r="A65" s="198" t="s">
        <v>18778</v>
      </c>
      <c r="B65" s="304" t="s">
        <v>20081</v>
      </c>
      <c r="C65" s="152" t="s">
        <v>18777</v>
      </c>
      <c r="D65" s="149" t="s">
        <v>20082</v>
      </c>
      <c r="E65" s="149" t="s">
        <v>20083</v>
      </c>
      <c r="F65" s="149" t="s">
        <v>18778</v>
      </c>
      <c r="G65" s="149" t="s">
        <v>12</v>
      </c>
      <c r="H65" s="206">
        <v>0</v>
      </c>
      <c r="I65" s="207" t="s">
        <v>19293</v>
      </c>
      <c r="J65" s="207" t="str">
        <f ca="1">IF(ISERROR($V65),"",OFFSET('Smelter Look-up'!$I$4,$V65-4,0))</f>
        <v/>
      </c>
      <c r="K65" s="150"/>
      <c r="L65" s="150"/>
      <c r="M65" s="150"/>
      <c r="N65" s="150"/>
      <c r="O65" s="150"/>
      <c r="P65" s="209"/>
      <c r="Q65" s="151"/>
      <c r="R65" s="149" t="str">
        <f ca="1">IF(ISERROR($V65),"",OFFSET('Smelter Look-up'!$C$4,$V65-4,0)&amp;"")</f>
        <v/>
      </c>
      <c r="S65" s="155" t="str">
        <f t="shared" ca="1" si="7"/>
        <v>Unknown</v>
      </c>
      <c r="T65" s="155" t="str">
        <f ca="1">IF(B65="","",IF(ISERROR(MATCH($J65,SorP!$B$1:$B$6226,0)),"",INDIRECT("'SorP'!$A$"&amp;MATCH($S65&amp;$J65,SorP!C:C,0))))</f>
        <v/>
      </c>
      <c r="U65" s="168"/>
      <c r="V65" s="169" t="e">
        <f>IF(C65="",NA(),MATCH($B65&amp;$C65,'Smelter Look-up'!$J:$J,0))</f>
        <v>#N/A</v>
      </c>
      <c r="X65" s="170">
        <f t="shared" si="6"/>
        <v>0</v>
      </c>
      <c r="AB65" s="314" t="str">
        <f t="shared" si="8"/>
        <v>Nickel</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8"/>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8"/>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8"/>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8"/>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si="8"/>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ref="X119:X182" ca="1" si="9">IF(AND(C119="Smelter not listed",OR(LEN(D119)=0,LEN(E119)=0)),1,0)</f>
        <v>0</v>
      </c>
      <c r="AB119" s="314" t="str">
        <f t="shared" si="8"/>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ref="S120:S183" ca="1" si="10">IF(B120="","",IF(ISERROR(MATCH($E120,CL,0)),"Unknown",INDIRECT("'C'!$A$"&amp;MATCH($E120,CL,0)+1)))</f>
        <v/>
      </c>
      <c r="T120" s="155" t="str">
        <f ca="1">IF(B120="","",IF(ISERROR(MATCH($J120,SorP!$B$1:$B$6226,0)),"",INDIRECT("'SorP'!$A$"&amp;MATCH($S120&amp;$J120,SorP!C:C,0))))</f>
        <v/>
      </c>
      <c r="U120" s="168"/>
      <c r="V120" s="169" t="e">
        <f>IF(C120="",NA(),MATCH($B120&amp;$C120,'Smelter Look-up'!$J:$J,0))</f>
        <v>#N/A</v>
      </c>
      <c r="X120" s="170">
        <f t="shared" ca="1" si="9"/>
        <v>0</v>
      </c>
      <c r="AB120" s="314" t="str">
        <f t="shared" si="8"/>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10"/>
        <v/>
      </c>
      <c r="T121" s="155" t="str">
        <f ca="1">IF(B121="","",IF(ISERROR(MATCH($J121,SorP!$B$1:$B$6226,0)),"",INDIRECT("'SorP'!$A$"&amp;MATCH($S121&amp;$J121,SorP!C:C,0))))</f>
        <v/>
      </c>
      <c r="U121" s="168"/>
      <c r="V121" s="169" t="e">
        <f>IF(C121="",NA(),MATCH($B121&amp;$C121,'Smelter Look-up'!$J:$J,0))</f>
        <v>#N/A</v>
      </c>
      <c r="X121" s="170">
        <f t="shared" ca="1" si="9"/>
        <v>0</v>
      </c>
      <c r="AB121" s="314" t="str">
        <f t="shared" si="8"/>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10"/>
        <v/>
      </c>
      <c r="T122" s="155" t="str">
        <f ca="1">IF(B122="","",IF(ISERROR(MATCH($J122,SorP!$B$1:$B$6226,0)),"",INDIRECT("'SorP'!$A$"&amp;MATCH($S122&amp;$J122,SorP!C:C,0))))</f>
        <v/>
      </c>
      <c r="U122" s="168"/>
      <c r="V122" s="169" t="e">
        <f>IF(C122="",NA(),MATCH($B122&amp;$C122,'Smelter Look-up'!$J:$J,0))</f>
        <v>#N/A</v>
      </c>
      <c r="X122" s="170">
        <f t="shared" ca="1" si="9"/>
        <v>0</v>
      </c>
      <c r="AB122" s="314" t="str">
        <f t="shared" si="8"/>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10"/>
        <v/>
      </c>
      <c r="T123" s="155" t="str">
        <f ca="1">IF(B123="","",IF(ISERROR(MATCH($J123,SorP!$B$1:$B$6226,0)),"",INDIRECT("'SorP'!$A$"&amp;MATCH($S123&amp;$J123,SorP!C:C,0))))</f>
        <v/>
      </c>
      <c r="U123" s="168"/>
      <c r="V123" s="169" t="e">
        <f>IF(C123="",NA(),MATCH($B123&amp;$C123,'Smelter Look-up'!$J:$J,0))</f>
        <v>#N/A</v>
      </c>
      <c r="X123" s="170">
        <f t="shared" ca="1" si="9"/>
        <v>0</v>
      </c>
      <c r="AB123" s="314" t="str">
        <f t="shared" si="8"/>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10"/>
        <v/>
      </c>
      <c r="T124" s="155" t="str">
        <f ca="1">IF(B124="","",IF(ISERROR(MATCH($J124,SorP!$B$1:$B$6226,0)),"",INDIRECT("'SorP'!$A$"&amp;MATCH($S124&amp;$J124,SorP!C:C,0))))</f>
        <v/>
      </c>
      <c r="U124" s="168"/>
      <c r="V124" s="169" t="e">
        <f>IF(C124="",NA(),MATCH($B124&amp;$C124,'Smelter Look-up'!$J:$J,0))</f>
        <v>#N/A</v>
      </c>
      <c r="X124" s="170">
        <f t="shared" ca="1" si="9"/>
        <v>0</v>
      </c>
      <c r="AB124" s="314" t="str">
        <f t="shared" si="8"/>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10"/>
        <v/>
      </c>
      <c r="T125" s="155" t="str">
        <f ca="1">IF(B125="","",IF(ISERROR(MATCH($J125,SorP!$B$1:$B$6226,0)),"",INDIRECT("'SorP'!$A$"&amp;MATCH($S125&amp;$J125,SorP!C:C,0))))</f>
        <v/>
      </c>
      <c r="U125" s="168"/>
      <c r="V125" s="169" t="e">
        <f>IF(C125="",NA(),MATCH($B125&amp;$C125,'Smelter Look-up'!$J:$J,0))</f>
        <v>#N/A</v>
      </c>
      <c r="X125" s="170">
        <f t="shared" ca="1" si="9"/>
        <v>0</v>
      </c>
      <c r="AB125" s="314" t="str">
        <f t="shared" si="8"/>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10"/>
        <v/>
      </c>
      <c r="T126" s="155" t="str">
        <f ca="1">IF(B126="","",IF(ISERROR(MATCH($J126,SorP!$B$1:$B$6226,0)),"",INDIRECT("'SorP'!$A$"&amp;MATCH($S126&amp;$J126,SorP!C:C,0))))</f>
        <v/>
      </c>
      <c r="U126" s="168"/>
      <c r="V126" s="169" t="e">
        <f>IF(C126="",NA(),MATCH($B126&amp;$C126,'Smelter Look-up'!$J:$J,0))</f>
        <v>#N/A</v>
      </c>
      <c r="X126" s="170">
        <f t="shared" ca="1" si="9"/>
        <v>0</v>
      </c>
      <c r="AB126" s="314" t="str">
        <f t="shared" ref="AB126:AB189" si="11">IF(C126="","",B126)</f>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10"/>
        <v/>
      </c>
      <c r="T127" s="155" t="str">
        <f ca="1">IF(B127="","",IF(ISERROR(MATCH($J127,SorP!$B$1:$B$6226,0)),"",INDIRECT("'SorP'!$A$"&amp;MATCH($S127&amp;$J127,SorP!C:C,0))))</f>
        <v/>
      </c>
      <c r="U127" s="168"/>
      <c r="V127" s="169" t="e">
        <f>IF(C127="",NA(),MATCH($B127&amp;$C127,'Smelter Look-up'!$J:$J,0))</f>
        <v>#N/A</v>
      </c>
      <c r="X127" s="170">
        <f t="shared" ca="1" si="9"/>
        <v>0</v>
      </c>
      <c r="AB127" s="314" t="str">
        <f t="shared" si="11"/>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ca="1" si="10"/>
        <v/>
      </c>
      <c r="T128" s="155" t="str">
        <f ca="1">IF(B128="","",IF(ISERROR(MATCH($J128,SorP!$B$1:$B$6226,0)),"",INDIRECT("'SorP'!$A$"&amp;MATCH($S128&amp;$J128,SorP!C:C,0))))</f>
        <v/>
      </c>
      <c r="U128" s="168"/>
      <c r="V128" s="169" t="e">
        <f>IF(C128="",NA(),MATCH($B128&amp;$C128,'Smelter Look-up'!$J:$J,0))</f>
        <v>#N/A</v>
      </c>
      <c r="X128" s="170">
        <f t="shared" ca="1" si="9"/>
        <v>0</v>
      </c>
      <c r="AB128" s="314" t="str">
        <f t="shared" si="11"/>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11"/>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11"/>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11"/>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11"/>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11"/>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si="11"/>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ref="X183:X246" ca="1" si="12">IF(AND(C183="Smelter not listed",OR(LEN(D183)=0,LEN(E183)=0)),1,0)</f>
        <v>0</v>
      </c>
      <c r="AB183" s="314" t="str">
        <f t="shared" si="11"/>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ref="S184:S247" ca="1" si="13">IF(B184="","",IF(ISERROR(MATCH($E184,CL,0)),"Unknown",INDIRECT("'C'!$A$"&amp;MATCH($E184,CL,0)+1)))</f>
        <v/>
      </c>
      <c r="T184" s="155" t="str">
        <f ca="1">IF(B184="","",IF(ISERROR(MATCH($J184,SorP!$B$1:$B$6226,0)),"",INDIRECT("'SorP'!$A$"&amp;MATCH($S184&amp;$J184,SorP!C:C,0))))</f>
        <v/>
      </c>
      <c r="U184" s="168"/>
      <c r="V184" s="169" t="e">
        <f>IF(C184="",NA(),MATCH($B184&amp;$C184,'Smelter Look-up'!$J:$J,0))</f>
        <v>#N/A</v>
      </c>
      <c r="X184" s="170">
        <f t="shared" ca="1" si="12"/>
        <v>0</v>
      </c>
      <c r="AB184" s="314" t="str">
        <f t="shared" si="11"/>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3"/>
        <v/>
      </c>
      <c r="T185" s="155" t="str">
        <f ca="1">IF(B185="","",IF(ISERROR(MATCH($J185,SorP!$B$1:$B$6226,0)),"",INDIRECT("'SorP'!$A$"&amp;MATCH($S185&amp;$J185,SorP!C:C,0))))</f>
        <v/>
      </c>
      <c r="U185" s="168"/>
      <c r="V185" s="169" t="e">
        <f>IF(C185="",NA(),MATCH($B185&amp;$C185,'Smelter Look-up'!$J:$J,0))</f>
        <v>#N/A</v>
      </c>
      <c r="X185" s="170">
        <f t="shared" ca="1" si="12"/>
        <v>0</v>
      </c>
      <c r="AB185" s="314" t="str">
        <f t="shared" si="11"/>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3"/>
        <v/>
      </c>
      <c r="T186" s="155" t="str">
        <f ca="1">IF(B186="","",IF(ISERROR(MATCH($J186,SorP!$B$1:$B$6226,0)),"",INDIRECT("'SorP'!$A$"&amp;MATCH($S186&amp;$J186,SorP!C:C,0))))</f>
        <v/>
      </c>
      <c r="U186" s="168"/>
      <c r="V186" s="169" t="e">
        <f>IF(C186="",NA(),MATCH($B186&amp;$C186,'Smelter Look-up'!$J:$J,0))</f>
        <v>#N/A</v>
      </c>
      <c r="X186" s="170">
        <f t="shared" ca="1" si="12"/>
        <v>0</v>
      </c>
      <c r="AB186" s="314" t="str">
        <f t="shared" si="11"/>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3"/>
        <v/>
      </c>
      <c r="T187" s="155" t="str">
        <f ca="1">IF(B187="","",IF(ISERROR(MATCH($J187,SorP!$B$1:$B$6226,0)),"",INDIRECT("'SorP'!$A$"&amp;MATCH($S187&amp;$J187,SorP!C:C,0))))</f>
        <v/>
      </c>
      <c r="U187" s="168"/>
      <c r="V187" s="169" t="e">
        <f>IF(C187="",NA(),MATCH($B187&amp;$C187,'Smelter Look-up'!$J:$J,0))</f>
        <v>#N/A</v>
      </c>
      <c r="X187" s="170">
        <f t="shared" ca="1" si="12"/>
        <v>0</v>
      </c>
      <c r="AB187" s="314" t="str">
        <f t="shared" si="11"/>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3"/>
        <v/>
      </c>
      <c r="T188" s="155" t="str">
        <f ca="1">IF(B188="","",IF(ISERROR(MATCH($J188,SorP!$B$1:$B$6226,0)),"",INDIRECT("'SorP'!$A$"&amp;MATCH($S188&amp;$J188,SorP!C:C,0))))</f>
        <v/>
      </c>
      <c r="U188" s="168"/>
      <c r="V188" s="169" t="e">
        <f>IF(C188="",NA(),MATCH($B188&amp;$C188,'Smelter Look-up'!$J:$J,0))</f>
        <v>#N/A</v>
      </c>
      <c r="X188" s="170">
        <f t="shared" ca="1" si="12"/>
        <v>0</v>
      </c>
      <c r="AB188" s="314" t="str">
        <f t="shared" si="11"/>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3"/>
        <v/>
      </c>
      <c r="T189" s="155" t="str">
        <f ca="1">IF(B189="","",IF(ISERROR(MATCH($J189,SorP!$B$1:$B$6226,0)),"",INDIRECT("'SorP'!$A$"&amp;MATCH($S189&amp;$J189,SorP!C:C,0))))</f>
        <v/>
      </c>
      <c r="U189" s="168"/>
      <c r="V189" s="169" t="e">
        <f>IF(C189="",NA(),MATCH($B189&amp;$C189,'Smelter Look-up'!$J:$J,0))</f>
        <v>#N/A</v>
      </c>
      <c r="X189" s="170">
        <f t="shared" ca="1" si="12"/>
        <v>0</v>
      </c>
      <c r="AB189" s="314" t="str">
        <f t="shared" si="11"/>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3"/>
        <v/>
      </c>
      <c r="T190" s="155" t="str">
        <f ca="1">IF(B190="","",IF(ISERROR(MATCH($J190,SorP!$B$1:$B$6226,0)),"",INDIRECT("'SorP'!$A$"&amp;MATCH($S190&amp;$J190,SorP!C:C,0))))</f>
        <v/>
      </c>
      <c r="U190" s="168"/>
      <c r="V190" s="169" t="e">
        <f>IF(C190="",NA(),MATCH($B190&amp;$C190,'Smelter Look-up'!$J:$J,0))</f>
        <v>#N/A</v>
      </c>
      <c r="X190" s="170">
        <f t="shared" ca="1" si="12"/>
        <v>0</v>
      </c>
      <c r="AB190" s="314" t="str">
        <f t="shared" ref="AB190:AB253" si="14">IF(C190="","",B190)</f>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3"/>
        <v/>
      </c>
      <c r="T191" s="155" t="str">
        <f ca="1">IF(B191="","",IF(ISERROR(MATCH($J191,SorP!$B$1:$B$6226,0)),"",INDIRECT("'SorP'!$A$"&amp;MATCH($S191&amp;$J191,SorP!C:C,0))))</f>
        <v/>
      </c>
      <c r="U191" s="168"/>
      <c r="V191" s="169" t="e">
        <f>IF(C191="",NA(),MATCH($B191&amp;$C191,'Smelter Look-up'!$J:$J,0))</f>
        <v>#N/A</v>
      </c>
      <c r="X191" s="170">
        <f t="shared" ca="1" si="12"/>
        <v>0</v>
      </c>
      <c r="AB191" s="314" t="str">
        <f t="shared" si="14"/>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ca="1" si="13"/>
        <v/>
      </c>
      <c r="T192" s="155" t="str">
        <f ca="1">IF(B192="","",IF(ISERROR(MATCH($J192,SorP!$B$1:$B$6226,0)),"",INDIRECT("'SorP'!$A$"&amp;MATCH($S192&amp;$J192,SorP!C:C,0))))</f>
        <v/>
      </c>
      <c r="U192" s="168"/>
      <c r="V192" s="169" t="e">
        <f>IF(C192="",NA(),MATCH($B192&amp;$C192,'Smelter Look-up'!$J:$J,0))</f>
        <v>#N/A</v>
      </c>
      <c r="X192" s="170">
        <f t="shared" ca="1" si="12"/>
        <v>0</v>
      </c>
      <c r="AB192" s="314" t="str">
        <f t="shared" si="14"/>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4"/>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4"/>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4"/>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4"/>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4"/>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si="14"/>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ref="X247:X310" ca="1" si="15">IF(AND(C247="Smelter not listed",OR(LEN(D247)=0,LEN(E247)=0)),1,0)</f>
        <v>0</v>
      </c>
      <c r="AB247" s="314" t="str">
        <f t="shared" si="14"/>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ref="S248:S311" ca="1" si="16">IF(B248="","",IF(ISERROR(MATCH($E248,CL,0)),"Unknown",INDIRECT("'C'!$A$"&amp;MATCH($E248,CL,0)+1)))</f>
        <v/>
      </c>
      <c r="T248" s="155" t="str">
        <f ca="1">IF(B248="","",IF(ISERROR(MATCH($J248,SorP!$B$1:$B$6226,0)),"",INDIRECT("'SorP'!$A$"&amp;MATCH($S248&amp;$J248,SorP!C:C,0))))</f>
        <v/>
      </c>
      <c r="U248" s="168"/>
      <c r="V248" s="169" t="e">
        <f>IF(C248="",NA(),MATCH($B248&amp;$C248,'Smelter Look-up'!$J:$J,0))</f>
        <v>#N/A</v>
      </c>
      <c r="X248" s="170">
        <f t="shared" ca="1" si="15"/>
        <v>0</v>
      </c>
      <c r="AB248" s="314" t="str">
        <f t="shared" si="14"/>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6"/>
        <v/>
      </c>
      <c r="T249" s="155" t="str">
        <f ca="1">IF(B249="","",IF(ISERROR(MATCH($J249,SorP!$B$1:$B$6226,0)),"",INDIRECT("'SorP'!$A$"&amp;MATCH($S249&amp;$J249,SorP!C:C,0))))</f>
        <v/>
      </c>
      <c r="U249" s="168"/>
      <c r="V249" s="169" t="e">
        <f>IF(C249="",NA(),MATCH($B249&amp;$C249,'Smelter Look-up'!$J:$J,0))</f>
        <v>#N/A</v>
      </c>
      <c r="X249" s="170">
        <f t="shared" ca="1" si="15"/>
        <v>0</v>
      </c>
      <c r="AB249" s="314" t="str">
        <f t="shared" si="14"/>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6"/>
        <v/>
      </c>
      <c r="T250" s="155" t="str">
        <f ca="1">IF(B250="","",IF(ISERROR(MATCH($J250,SorP!$B$1:$B$6226,0)),"",INDIRECT("'SorP'!$A$"&amp;MATCH($S250&amp;$J250,SorP!C:C,0))))</f>
        <v/>
      </c>
      <c r="U250" s="168"/>
      <c r="V250" s="169" t="e">
        <f>IF(C250="",NA(),MATCH($B250&amp;$C250,'Smelter Look-up'!$J:$J,0))</f>
        <v>#N/A</v>
      </c>
      <c r="X250" s="170">
        <f t="shared" ca="1" si="15"/>
        <v>0</v>
      </c>
      <c r="AB250" s="314" t="str">
        <f t="shared" si="14"/>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6"/>
        <v/>
      </c>
      <c r="T251" s="155" t="str">
        <f ca="1">IF(B251="","",IF(ISERROR(MATCH($J251,SorP!$B$1:$B$6226,0)),"",INDIRECT("'SorP'!$A$"&amp;MATCH($S251&amp;$J251,SorP!C:C,0))))</f>
        <v/>
      </c>
      <c r="U251" s="168"/>
      <c r="V251" s="169" t="e">
        <f>IF(C251="",NA(),MATCH($B251&amp;$C251,'Smelter Look-up'!$J:$J,0))</f>
        <v>#N/A</v>
      </c>
      <c r="X251" s="170">
        <f t="shared" ca="1" si="15"/>
        <v>0</v>
      </c>
      <c r="AB251" s="314" t="str">
        <f t="shared" si="14"/>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6"/>
        <v/>
      </c>
      <c r="T252" s="155" t="str">
        <f ca="1">IF(B252="","",IF(ISERROR(MATCH($J252,SorP!$B$1:$B$6226,0)),"",INDIRECT("'SorP'!$A$"&amp;MATCH($S252&amp;$J252,SorP!C:C,0))))</f>
        <v/>
      </c>
      <c r="U252" s="168"/>
      <c r="V252" s="169" t="e">
        <f>IF(C252="",NA(),MATCH($B252&amp;$C252,'Smelter Look-up'!$J:$J,0))</f>
        <v>#N/A</v>
      </c>
      <c r="X252" s="170">
        <f t="shared" ca="1" si="15"/>
        <v>0</v>
      </c>
      <c r="AB252" s="314" t="str">
        <f t="shared" si="14"/>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6"/>
        <v/>
      </c>
      <c r="T253" s="155" t="str">
        <f ca="1">IF(B253="","",IF(ISERROR(MATCH($J253,SorP!$B$1:$B$6226,0)),"",INDIRECT("'SorP'!$A$"&amp;MATCH($S253&amp;$J253,SorP!C:C,0))))</f>
        <v/>
      </c>
      <c r="U253" s="168"/>
      <c r="V253" s="169" t="e">
        <f>IF(C253="",NA(),MATCH($B253&amp;$C253,'Smelter Look-up'!$J:$J,0))</f>
        <v>#N/A</v>
      </c>
      <c r="X253" s="170">
        <f t="shared" ca="1" si="15"/>
        <v>0</v>
      </c>
      <c r="AB253" s="314" t="str">
        <f t="shared" si="14"/>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6"/>
        <v/>
      </c>
      <c r="T254" s="155" t="str">
        <f ca="1">IF(B254="","",IF(ISERROR(MATCH($J254,SorP!$B$1:$B$6226,0)),"",INDIRECT("'SorP'!$A$"&amp;MATCH($S254&amp;$J254,SorP!C:C,0))))</f>
        <v/>
      </c>
      <c r="U254" s="168"/>
      <c r="V254" s="169" t="e">
        <f>IF(C254="",NA(),MATCH($B254&amp;$C254,'Smelter Look-up'!$J:$J,0))</f>
        <v>#N/A</v>
      </c>
      <c r="X254" s="170">
        <f t="shared" ca="1" si="15"/>
        <v>0</v>
      </c>
      <c r="AB254" s="314" t="str">
        <f t="shared" ref="AB254:AB317" si="17">IF(C254="","",B254)</f>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6"/>
        <v/>
      </c>
      <c r="T255" s="155" t="str">
        <f ca="1">IF(B255="","",IF(ISERROR(MATCH($J255,SorP!$B$1:$B$6226,0)),"",INDIRECT("'SorP'!$A$"&amp;MATCH($S255&amp;$J255,SorP!C:C,0))))</f>
        <v/>
      </c>
      <c r="U255" s="168"/>
      <c r="V255" s="169" t="e">
        <f>IF(C255="",NA(),MATCH($B255&amp;$C255,'Smelter Look-up'!$J:$J,0))</f>
        <v>#N/A</v>
      </c>
      <c r="X255" s="170">
        <f t="shared" ca="1" si="15"/>
        <v>0</v>
      </c>
      <c r="AB255" s="314" t="str">
        <f t="shared" si="17"/>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ca="1" si="16"/>
        <v/>
      </c>
      <c r="T256" s="155" t="str">
        <f ca="1">IF(B256="","",IF(ISERROR(MATCH($J256,SorP!$B$1:$B$6226,0)),"",INDIRECT("'SorP'!$A$"&amp;MATCH($S256&amp;$J256,SorP!C:C,0))))</f>
        <v/>
      </c>
      <c r="U256" s="168"/>
      <c r="V256" s="169" t="e">
        <f>IF(C256="",NA(),MATCH($B256&amp;$C256,'Smelter Look-up'!$J:$J,0))</f>
        <v>#N/A</v>
      </c>
      <c r="X256" s="170">
        <f t="shared" ca="1" si="15"/>
        <v>0</v>
      </c>
      <c r="AB256" s="314" t="str">
        <f t="shared" si="17"/>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7"/>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7"/>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7"/>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7"/>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7"/>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si="17"/>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ref="X311:X374" ca="1" si="18">IF(AND(C311="Smelter not listed",OR(LEN(D311)=0,LEN(E311)=0)),1,0)</f>
        <v>0</v>
      </c>
      <c r="AB311" s="314" t="str">
        <f t="shared" si="17"/>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ref="S312:S375" ca="1" si="19">IF(B312="","",IF(ISERROR(MATCH($E312,CL,0)),"Unknown",INDIRECT("'C'!$A$"&amp;MATCH($E312,CL,0)+1)))</f>
        <v/>
      </c>
      <c r="T312" s="155" t="str">
        <f ca="1">IF(B312="","",IF(ISERROR(MATCH($J312,SorP!$B$1:$B$6226,0)),"",INDIRECT("'SorP'!$A$"&amp;MATCH($S312&amp;$J312,SorP!C:C,0))))</f>
        <v/>
      </c>
      <c r="U312" s="168"/>
      <c r="V312" s="169" t="e">
        <f>IF(C312="",NA(),MATCH($B312&amp;$C312,'Smelter Look-up'!$J:$J,0))</f>
        <v>#N/A</v>
      </c>
      <c r="X312" s="170">
        <f t="shared" ca="1" si="18"/>
        <v>0</v>
      </c>
      <c r="AB312" s="314" t="str">
        <f t="shared" si="17"/>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9"/>
        <v/>
      </c>
      <c r="T313" s="155" t="str">
        <f ca="1">IF(B313="","",IF(ISERROR(MATCH($J313,SorP!$B$1:$B$6226,0)),"",INDIRECT("'SorP'!$A$"&amp;MATCH($S313&amp;$J313,SorP!C:C,0))))</f>
        <v/>
      </c>
      <c r="U313" s="168"/>
      <c r="V313" s="169" t="e">
        <f>IF(C313="",NA(),MATCH($B313&amp;$C313,'Smelter Look-up'!$J:$J,0))</f>
        <v>#N/A</v>
      </c>
      <c r="X313" s="170">
        <f t="shared" ca="1" si="18"/>
        <v>0</v>
      </c>
      <c r="AB313" s="314" t="str">
        <f t="shared" si="17"/>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9"/>
        <v/>
      </c>
      <c r="T314" s="155" t="str">
        <f ca="1">IF(B314="","",IF(ISERROR(MATCH($J314,SorP!$B$1:$B$6226,0)),"",INDIRECT("'SorP'!$A$"&amp;MATCH($S314&amp;$J314,SorP!C:C,0))))</f>
        <v/>
      </c>
      <c r="U314" s="168"/>
      <c r="V314" s="169" t="e">
        <f>IF(C314="",NA(),MATCH($B314&amp;$C314,'Smelter Look-up'!$J:$J,0))</f>
        <v>#N/A</v>
      </c>
      <c r="X314" s="170">
        <f t="shared" ca="1" si="18"/>
        <v>0</v>
      </c>
      <c r="AB314" s="314" t="str">
        <f t="shared" si="17"/>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9"/>
        <v/>
      </c>
      <c r="T315" s="155" t="str">
        <f ca="1">IF(B315="","",IF(ISERROR(MATCH($J315,SorP!$B$1:$B$6226,0)),"",INDIRECT("'SorP'!$A$"&amp;MATCH($S315&amp;$J315,SorP!C:C,0))))</f>
        <v/>
      </c>
      <c r="U315" s="168"/>
      <c r="V315" s="169" t="e">
        <f>IF(C315="",NA(),MATCH($B315&amp;$C315,'Smelter Look-up'!$J:$J,0))</f>
        <v>#N/A</v>
      </c>
      <c r="X315" s="170">
        <f t="shared" ca="1" si="18"/>
        <v>0</v>
      </c>
      <c r="AB315" s="314" t="str">
        <f t="shared" si="17"/>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9"/>
        <v/>
      </c>
      <c r="T316" s="155" t="str">
        <f ca="1">IF(B316="","",IF(ISERROR(MATCH($J316,SorP!$B$1:$B$6226,0)),"",INDIRECT("'SorP'!$A$"&amp;MATCH($S316&amp;$J316,SorP!C:C,0))))</f>
        <v/>
      </c>
      <c r="U316" s="168"/>
      <c r="V316" s="169" t="e">
        <f>IF(C316="",NA(),MATCH($B316&amp;$C316,'Smelter Look-up'!$J:$J,0))</f>
        <v>#N/A</v>
      </c>
      <c r="X316" s="170">
        <f t="shared" ca="1" si="18"/>
        <v>0</v>
      </c>
      <c r="AB316" s="314" t="str">
        <f t="shared" si="17"/>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9"/>
        <v/>
      </c>
      <c r="T317" s="155" t="str">
        <f ca="1">IF(B317="","",IF(ISERROR(MATCH($J317,SorP!$B$1:$B$6226,0)),"",INDIRECT("'SorP'!$A$"&amp;MATCH($S317&amp;$J317,SorP!C:C,0))))</f>
        <v/>
      </c>
      <c r="U317" s="168"/>
      <c r="V317" s="169" t="e">
        <f>IF(C317="",NA(),MATCH($B317&amp;$C317,'Smelter Look-up'!$J:$J,0))</f>
        <v>#N/A</v>
      </c>
      <c r="X317" s="170">
        <f t="shared" ca="1" si="18"/>
        <v>0</v>
      </c>
      <c r="AB317" s="314" t="str">
        <f t="shared" si="17"/>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9"/>
        <v/>
      </c>
      <c r="T318" s="155" t="str">
        <f ca="1">IF(B318="","",IF(ISERROR(MATCH($J318,SorP!$B$1:$B$6226,0)),"",INDIRECT("'SorP'!$A$"&amp;MATCH($S318&amp;$J318,SorP!C:C,0))))</f>
        <v/>
      </c>
      <c r="U318" s="168"/>
      <c r="V318" s="169" t="e">
        <f>IF(C318="",NA(),MATCH($B318&amp;$C318,'Smelter Look-up'!$J:$J,0))</f>
        <v>#N/A</v>
      </c>
      <c r="X318" s="170">
        <f t="shared" ca="1" si="18"/>
        <v>0</v>
      </c>
      <c r="AB318" s="314" t="str">
        <f t="shared" ref="AB318:AB381" si="20">IF(C318="","",B318)</f>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9"/>
        <v/>
      </c>
      <c r="T319" s="155" t="str">
        <f ca="1">IF(B319="","",IF(ISERROR(MATCH($J319,SorP!$B$1:$B$6226,0)),"",INDIRECT("'SorP'!$A$"&amp;MATCH($S319&amp;$J319,SorP!C:C,0))))</f>
        <v/>
      </c>
      <c r="U319" s="168"/>
      <c r="V319" s="169" t="e">
        <f>IF(C319="",NA(),MATCH($B319&amp;$C319,'Smelter Look-up'!$J:$J,0))</f>
        <v>#N/A</v>
      </c>
      <c r="X319" s="170">
        <f t="shared" ca="1" si="18"/>
        <v>0</v>
      </c>
      <c r="AB319" s="314" t="str">
        <f t="shared" si="20"/>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ca="1" si="19"/>
        <v/>
      </c>
      <c r="T320" s="155" t="str">
        <f ca="1">IF(B320="","",IF(ISERROR(MATCH($J320,SorP!$B$1:$B$6226,0)),"",INDIRECT("'SorP'!$A$"&amp;MATCH($S320&amp;$J320,SorP!C:C,0))))</f>
        <v/>
      </c>
      <c r="U320" s="168"/>
      <c r="V320" s="169" t="e">
        <f>IF(C320="",NA(),MATCH($B320&amp;$C320,'Smelter Look-up'!$J:$J,0))</f>
        <v>#N/A</v>
      </c>
      <c r="X320" s="170">
        <f t="shared" ca="1" si="18"/>
        <v>0</v>
      </c>
      <c r="AB320" s="314" t="str">
        <f t="shared" si="20"/>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20"/>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20"/>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20"/>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20"/>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20"/>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si="20"/>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ref="X375:X438" ca="1" si="21">IF(AND(C375="Smelter not listed",OR(LEN(D375)=0,LEN(E375)=0)),1,0)</f>
        <v>0</v>
      </c>
      <c r="AB375" s="314" t="str">
        <f t="shared" si="20"/>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ref="S376:S439" ca="1" si="22">IF(B376="","",IF(ISERROR(MATCH($E376,CL,0)),"Unknown",INDIRECT("'C'!$A$"&amp;MATCH($E376,CL,0)+1)))</f>
        <v/>
      </c>
      <c r="T376" s="155" t="str">
        <f ca="1">IF(B376="","",IF(ISERROR(MATCH($J376,SorP!$B$1:$B$6226,0)),"",INDIRECT("'SorP'!$A$"&amp;MATCH($S376&amp;$J376,SorP!C:C,0))))</f>
        <v/>
      </c>
      <c r="U376" s="168"/>
      <c r="V376" s="169" t="e">
        <f>IF(C376="",NA(),MATCH($B376&amp;$C376,'Smelter Look-up'!$J:$J,0))</f>
        <v>#N/A</v>
      </c>
      <c r="X376" s="170">
        <f t="shared" ca="1" si="21"/>
        <v>0</v>
      </c>
      <c r="AB376" s="314" t="str">
        <f t="shared" si="20"/>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22"/>
        <v/>
      </c>
      <c r="T377" s="155" t="str">
        <f ca="1">IF(B377="","",IF(ISERROR(MATCH($J377,SorP!$B$1:$B$6226,0)),"",INDIRECT("'SorP'!$A$"&amp;MATCH($S377&amp;$J377,SorP!C:C,0))))</f>
        <v/>
      </c>
      <c r="U377" s="168"/>
      <c r="V377" s="169" t="e">
        <f>IF(C377="",NA(),MATCH($B377&amp;$C377,'Smelter Look-up'!$J:$J,0))</f>
        <v>#N/A</v>
      </c>
      <c r="X377" s="170">
        <f t="shared" ca="1" si="21"/>
        <v>0</v>
      </c>
      <c r="AB377" s="314" t="str">
        <f t="shared" si="20"/>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22"/>
        <v/>
      </c>
      <c r="T378" s="155" t="str">
        <f ca="1">IF(B378="","",IF(ISERROR(MATCH($J378,SorP!$B$1:$B$6226,0)),"",INDIRECT("'SorP'!$A$"&amp;MATCH($S378&amp;$J378,SorP!C:C,0))))</f>
        <v/>
      </c>
      <c r="U378" s="168"/>
      <c r="V378" s="169" t="e">
        <f>IF(C378="",NA(),MATCH($B378&amp;$C378,'Smelter Look-up'!$J:$J,0))</f>
        <v>#N/A</v>
      </c>
      <c r="X378" s="170">
        <f t="shared" ca="1" si="21"/>
        <v>0</v>
      </c>
      <c r="AB378" s="314" t="str">
        <f t="shared" si="20"/>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22"/>
        <v/>
      </c>
      <c r="T379" s="155" t="str">
        <f ca="1">IF(B379="","",IF(ISERROR(MATCH($J379,SorP!$B$1:$B$6226,0)),"",INDIRECT("'SorP'!$A$"&amp;MATCH($S379&amp;$J379,SorP!C:C,0))))</f>
        <v/>
      </c>
      <c r="U379" s="168"/>
      <c r="V379" s="169" t="e">
        <f>IF(C379="",NA(),MATCH($B379&amp;$C379,'Smelter Look-up'!$J:$J,0))</f>
        <v>#N/A</v>
      </c>
      <c r="X379" s="170">
        <f t="shared" ca="1" si="21"/>
        <v>0</v>
      </c>
      <c r="AB379" s="314" t="str">
        <f t="shared" si="20"/>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22"/>
        <v/>
      </c>
      <c r="T380" s="155" t="str">
        <f ca="1">IF(B380="","",IF(ISERROR(MATCH($J380,SorP!$B$1:$B$6226,0)),"",INDIRECT("'SorP'!$A$"&amp;MATCH($S380&amp;$J380,SorP!C:C,0))))</f>
        <v/>
      </c>
      <c r="U380" s="168"/>
      <c r="V380" s="169" t="e">
        <f>IF(C380="",NA(),MATCH($B380&amp;$C380,'Smelter Look-up'!$J:$J,0))</f>
        <v>#N/A</v>
      </c>
      <c r="X380" s="170">
        <f t="shared" ca="1" si="21"/>
        <v>0</v>
      </c>
      <c r="AB380" s="314" t="str">
        <f t="shared" si="20"/>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22"/>
        <v/>
      </c>
      <c r="T381" s="155" t="str">
        <f ca="1">IF(B381="","",IF(ISERROR(MATCH($J381,SorP!$B$1:$B$6226,0)),"",INDIRECT("'SorP'!$A$"&amp;MATCH($S381&amp;$J381,SorP!C:C,0))))</f>
        <v/>
      </c>
      <c r="U381" s="168"/>
      <c r="V381" s="169" t="e">
        <f>IF(C381="",NA(),MATCH($B381&amp;$C381,'Smelter Look-up'!$J:$J,0))</f>
        <v>#N/A</v>
      </c>
      <c r="X381" s="170">
        <f t="shared" ca="1" si="21"/>
        <v>0</v>
      </c>
      <c r="AB381" s="314" t="str">
        <f t="shared" si="20"/>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22"/>
        <v/>
      </c>
      <c r="T382" s="155" t="str">
        <f ca="1">IF(B382="","",IF(ISERROR(MATCH($J382,SorP!$B$1:$B$6226,0)),"",INDIRECT("'SorP'!$A$"&amp;MATCH($S382&amp;$J382,SorP!C:C,0))))</f>
        <v/>
      </c>
      <c r="U382" s="168"/>
      <c r="V382" s="169" t="e">
        <f>IF(C382="",NA(),MATCH($B382&amp;$C382,'Smelter Look-up'!$J:$J,0))</f>
        <v>#N/A</v>
      </c>
      <c r="X382" s="170">
        <f t="shared" ca="1" si="21"/>
        <v>0</v>
      </c>
      <c r="AB382" s="314" t="str">
        <f t="shared" ref="AB382:AB445" si="23">IF(C382="","",B382)</f>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22"/>
        <v/>
      </c>
      <c r="T383" s="155" t="str">
        <f ca="1">IF(B383="","",IF(ISERROR(MATCH($J383,SorP!$B$1:$B$6226,0)),"",INDIRECT("'SorP'!$A$"&amp;MATCH($S383&amp;$J383,SorP!C:C,0))))</f>
        <v/>
      </c>
      <c r="U383" s="168"/>
      <c r="V383" s="169" t="e">
        <f>IF(C383="",NA(),MATCH($B383&amp;$C383,'Smelter Look-up'!$J:$J,0))</f>
        <v>#N/A</v>
      </c>
      <c r="X383" s="170">
        <f t="shared" ca="1" si="21"/>
        <v>0</v>
      </c>
      <c r="AB383" s="314" t="str">
        <f t="shared" si="23"/>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ca="1" si="22"/>
        <v/>
      </c>
      <c r="T384" s="155" t="str">
        <f ca="1">IF(B384="","",IF(ISERROR(MATCH($J384,SorP!$B$1:$B$6226,0)),"",INDIRECT("'SorP'!$A$"&amp;MATCH($S384&amp;$J384,SorP!C:C,0))))</f>
        <v/>
      </c>
      <c r="U384" s="168"/>
      <c r="V384" s="169" t="e">
        <f>IF(C384="",NA(),MATCH($B384&amp;$C384,'Smelter Look-up'!$J:$J,0))</f>
        <v>#N/A</v>
      </c>
      <c r="X384" s="170">
        <f t="shared" ca="1" si="21"/>
        <v>0</v>
      </c>
      <c r="AB384" s="314" t="str">
        <f t="shared" si="23"/>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3"/>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3"/>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3"/>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3"/>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3"/>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si="23"/>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ref="X439:X502" ca="1" si="24">IF(AND(C439="Smelter not listed",OR(LEN(D439)=0,LEN(E439)=0)),1,0)</f>
        <v>0</v>
      </c>
      <c r="AB439" s="314" t="str">
        <f t="shared" si="23"/>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ref="S440:S503" ca="1" si="25">IF(B440="","",IF(ISERROR(MATCH($E440,CL,0)),"Unknown",INDIRECT("'C'!$A$"&amp;MATCH($E440,CL,0)+1)))</f>
        <v/>
      </c>
      <c r="T440" s="155" t="str">
        <f ca="1">IF(B440="","",IF(ISERROR(MATCH($J440,SorP!$B$1:$B$6226,0)),"",INDIRECT("'SorP'!$A$"&amp;MATCH($S440&amp;$J440,SorP!C:C,0))))</f>
        <v/>
      </c>
      <c r="U440" s="168"/>
      <c r="V440" s="169" t="e">
        <f>IF(C440="",NA(),MATCH($B440&amp;$C440,'Smelter Look-up'!$J:$J,0))</f>
        <v>#N/A</v>
      </c>
      <c r="X440" s="170">
        <f t="shared" ca="1" si="24"/>
        <v>0</v>
      </c>
      <c r="AB440" s="314" t="str">
        <f t="shared" si="23"/>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5"/>
        <v/>
      </c>
      <c r="T441" s="155" t="str">
        <f ca="1">IF(B441="","",IF(ISERROR(MATCH($J441,SorP!$B$1:$B$6226,0)),"",INDIRECT("'SorP'!$A$"&amp;MATCH($S441&amp;$J441,SorP!C:C,0))))</f>
        <v/>
      </c>
      <c r="U441" s="168"/>
      <c r="V441" s="169" t="e">
        <f>IF(C441="",NA(),MATCH($B441&amp;$C441,'Smelter Look-up'!$J:$J,0))</f>
        <v>#N/A</v>
      </c>
      <c r="X441" s="170">
        <f t="shared" ca="1" si="24"/>
        <v>0</v>
      </c>
      <c r="AB441" s="314" t="str">
        <f t="shared" si="23"/>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5"/>
        <v/>
      </c>
      <c r="T442" s="155" t="str">
        <f ca="1">IF(B442="","",IF(ISERROR(MATCH($J442,SorP!$B$1:$B$6226,0)),"",INDIRECT("'SorP'!$A$"&amp;MATCH($S442&amp;$J442,SorP!C:C,0))))</f>
        <v/>
      </c>
      <c r="U442" s="168"/>
      <c r="V442" s="169" t="e">
        <f>IF(C442="",NA(),MATCH($B442&amp;$C442,'Smelter Look-up'!$J:$J,0))</f>
        <v>#N/A</v>
      </c>
      <c r="X442" s="170">
        <f t="shared" ca="1" si="24"/>
        <v>0</v>
      </c>
      <c r="AB442" s="314" t="str">
        <f t="shared" si="23"/>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5"/>
        <v/>
      </c>
      <c r="T443" s="155" t="str">
        <f ca="1">IF(B443="","",IF(ISERROR(MATCH($J443,SorP!$B$1:$B$6226,0)),"",INDIRECT("'SorP'!$A$"&amp;MATCH($S443&amp;$J443,SorP!C:C,0))))</f>
        <v/>
      </c>
      <c r="U443" s="168"/>
      <c r="V443" s="169" t="e">
        <f>IF(C443="",NA(),MATCH($B443&amp;$C443,'Smelter Look-up'!$J:$J,0))</f>
        <v>#N/A</v>
      </c>
      <c r="X443" s="170">
        <f t="shared" ca="1" si="24"/>
        <v>0</v>
      </c>
      <c r="AB443" s="314" t="str">
        <f t="shared" si="23"/>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5"/>
        <v/>
      </c>
      <c r="T444" s="155" t="str">
        <f ca="1">IF(B444="","",IF(ISERROR(MATCH($J444,SorP!$B$1:$B$6226,0)),"",INDIRECT("'SorP'!$A$"&amp;MATCH($S444&amp;$J444,SorP!C:C,0))))</f>
        <v/>
      </c>
      <c r="U444" s="168"/>
      <c r="V444" s="169" t="e">
        <f>IF(C444="",NA(),MATCH($B444&amp;$C444,'Smelter Look-up'!$J:$J,0))</f>
        <v>#N/A</v>
      </c>
      <c r="X444" s="170">
        <f t="shared" ca="1" si="24"/>
        <v>0</v>
      </c>
      <c r="AB444" s="314" t="str">
        <f t="shared" si="23"/>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5"/>
        <v/>
      </c>
      <c r="T445" s="155" t="str">
        <f ca="1">IF(B445="","",IF(ISERROR(MATCH($J445,SorP!$B$1:$B$6226,0)),"",INDIRECT("'SorP'!$A$"&amp;MATCH($S445&amp;$J445,SorP!C:C,0))))</f>
        <v/>
      </c>
      <c r="U445" s="168"/>
      <c r="V445" s="169" t="e">
        <f>IF(C445="",NA(),MATCH($B445&amp;$C445,'Smelter Look-up'!$J:$J,0))</f>
        <v>#N/A</v>
      </c>
      <c r="X445" s="170">
        <f t="shared" ca="1" si="24"/>
        <v>0</v>
      </c>
      <c r="AB445" s="314" t="str">
        <f t="shared" si="23"/>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5"/>
        <v/>
      </c>
      <c r="T446" s="155" t="str">
        <f ca="1">IF(B446="","",IF(ISERROR(MATCH($J446,SorP!$B$1:$B$6226,0)),"",INDIRECT("'SorP'!$A$"&amp;MATCH($S446&amp;$J446,SorP!C:C,0))))</f>
        <v/>
      </c>
      <c r="U446" s="168"/>
      <c r="V446" s="169" t="e">
        <f>IF(C446="",NA(),MATCH($B446&amp;$C446,'Smelter Look-up'!$J:$J,0))</f>
        <v>#N/A</v>
      </c>
      <c r="X446" s="170">
        <f t="shared" ca="1" si="24"/>
        <v>0</v>
      </c>
      <c r="AB446" s="314" t="str">
        <f t="shared" ref="AB446:AB509" si="26">IF(C446="","",B446)</f>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5"/>
        <v/>
      </c>
      <c r="T447" s="155" t="str">
        <f ca="1">IF(B447="","",IF(ISERROR(MATCH($J447,SorP!$B$1:$B$6226,0)),"",INDIRECT("'SorP'!$A$"&amp;MATCH($S447&amp;$J447,SorP!C:C,0))))</f>
        <v/>
      </c>
      <c r="U447" s="168"/>
      <c r="V447" s="169" t="e">
        <f>IF(C447="",NA(),MATCH($B447&amp;$C447,'Smelter Look-up'!$J:$J,0))</f>
        <v>#N/A</v>
      </c>
      <c r="X447" s="170">
        <f t="shared" ca="1" si="24"/>
        <v>0</v>
      </c>
      <c r="AB447" s="314" t="str">
        <f t="shared" si="26"/>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ca="1" si="25"/>
        <v/>
      </c>
      <c r="T448" s="155" t="str">
        <f ca="1">IF(B448="","",IF(ISERROR(MATCH($J448,SorP!$B$1:$B$6226,0)),"",INDIRECT("'SorP'!$A$"&amp;MATCH($S448&amp;$J448,SorP!C:C,0))))</f>
        <v/>
      </c>
      <c r="U448" s="168"/>
      <c r="V448" s="169" t="e">
        <f>IF(C448="",NA(),MATCH($B448&amp;$C448,'Smelter Look-up'!$J:$J,0))</f>
        <v>#N/A</v>
      </c>
      <c r="X448" s="170">
        <f t="shared" ca="1" si="24"/>
        <v>0</v>
      </c>
      <c r="AB448" s="314" t="str">
        <f t="shared" si="26"/>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6"/>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6"/>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6"/>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6"/>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6"/>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si="26"/>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ref="X503:X566" ca="1" si="27">IF(AND(C503="Smelter not listed",OR(LEN(D503)=0,LEN(E503)=0)),1,0)</f>
        <v>0</v>
      </c>
      <c r="AB503" s="314" t="str">
        <f t="shared" si="26"/>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ref="S504:S567" ca="1" si="28">IF(B504="","",IF(ISERROR(MATCH($E504,CL,0)),"Unknown",INDIRECT("'C'!$A$"&amp;MATCH($E504,CL,0)+1)))</f>
        <v/>
      </c>
      <c r="T504" s="155" t="str">
        <f ca="1">IF(B504="","",IF(ISERROR(MATCH($J504,SorP!$B$1:$B$6226,0)),"",INDIRECT("'SorP'!$A$"&amp;MATCH($S504&amp;$J504,SorP!C:C,0))))</f>
        <v/>
      </c>
      <c r="U504" s="168"/>
      <c r="V504" s="169" t="e">
        <f>IF(C504="",NA(),MATCH($B504&amp;$C504,'Smelter Look-up'!$J:$J,0))</f>
        <v>#N/A</v>
      </c>
      <c r="X504" s="170">
        <f t="shared" ca="1" si="27"/>
        <v>0</v>
      </c>
      <c r="AB504" s="314" t="str">
        <f t="shared" si="26"/>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8"/>
        <v/>
      </c>
      <c r="T505" s="155" t="str">
        <f ca="1">IF(B505="","",IF(ISERROR(MATCH($J505,SorP!$B$1:$B$6226,0)),"",INDIRECT("'SorP'!$A$"&amp;MATCH($S505&amp;$J505,SorP!C:C,0))))</f>
        <v/>
      </c>
      <c r="U505" s="168"/>
      <c r="V505" s="169" t="e">
        <f>IF(C505="",NA(),MATCH($B505&amp;$C505,'Smelter Look-up'!$J:$J,0))</f>
        <v>#N/A</v>
      </c>
      <c r="X505" s="170">
        <f t="shared" ca="1" si="27"/>
        <v>0</v>
      </c>
      <c r="AB505" s="314" t="str">
        <f t="shared" si="26"/>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8"/>
        <v/>
      </c>
      <c r="T506" s="155" t="str">
        <f ca="1">IF(B506="","",IF(ISERROR(MATCH($J506,SorP!$B$1:$B$6226,0)),"",INDIRECT("'SorP'!$A$"&amp;MATCH($S506&amp;$J506,SorP!C:C,0))))</f>
        <v/>
      </c>
      <c r="U506" s="168"/>
      <c r="V506" s="169" t="e">
        <f>IF(C506="",NA(),MATCH($B506&amp;$C506,'Smelter Look-up'!$J:$J,0))</f>
        <v>#N/A</v>
      </c>
      <c r="X506" s="170">
        <f t="shared" ca="1" si="27"/>
        <v>0</v>
      </c>
      <c r="AB506" s="314" t="str">
        <f t="shared" si="26"/>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8"/>
        <v/>
      </c>
      <c r="T507" s="155" t="str">
        <f ca="1">IF(B507="","",IF(ISERROR(MATCH($J507,SorP!$B$1:$B$6226,0)),"",INDIRECT("'SorP'!$A$"&amp;MATCH($S507&amp;$J507,SorP!C:C,0))))</f>
        <v/>
      </c>
      <c r="U507" s="168"/>
      <c r="V507" s="169" t="e">
        <f>IF(C507="",NA(),MATCH($B507&amp;$C507,'Smelter Look-up'!$J:$J,0))</f>
        <v>#N/A</v>
      </c>
      <c r="X507" s="170">
        <f t="shared" ca="1" si="27"/>
        <v>0</v>
      </c>
      <c r="AB507" s="314" t="str">
        <f t="shared" si="26"/>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8"/>
        <v/>
      </c>
      <c r="T508" s="155" t="str">
        <f ca="1">IF(B508="","",IF(ISERROR(MATCH($J508,SorP!$B$1:$B$6226,0)),"",INDIRECT("'SorP'!$A$"&amp;MATCH($S508&amp;$J508,SorP!C:C,0))))</f>
        <v/>
      </c>
      <c r="U508" s="168"/>
      <c r="V508" s="169" t="e">
        <f>IF(C508="",NA(),MATCH($B508&amp;$C508,'Smelter Look-up'!$J:$J,0))</f>
        <v>#N/A</v>
      </c>
      <c r="X508" s="170">
        <f t="shared" ca="1" si="27"/>
        <v>0</v>
      </c>
      <c r="AB508" s="314" t="str">
        <f t="shared" si="26"/>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8"/>
        <v/>
      </c>
      <c r="T509" s="155" t="str">
        <f ca="1">IF(B509="","",IF(ISERROR(MATCH($J509,SorP!$B$1:$B$6226,0)),"",INDIRECT("'SorP'!$A$"&amp;MATCH($S509&amp;$J509,SorP!C:C,0))))</f>
        <v/>
      </c>
      <c r="U509" s="168"/>
      <c r="V509" s="169" t="e">
        <f>IF(C509="",NA(),MATCH($B509&amp;$C509,'Smelter Look-up'!$J:$J,0))</f>
        <v>#N/A</v>
      </c>
      <c r="X509" s="170">
        <f t="shared" ca="1" si="27"/>
        <v>0</v>
      </c>
      <c r="AB509" s="314" t="str">
        <f t="shared" si="26"/>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8"/>
        <v/>
      </c>
      <c r="T510" s="155" t="str">
        <f ca="1">IF(B510="","",IF(ISERROR(MATCH($J510,SorP!$B$1:$B$6226,0)),"",INDIRECT("'SorP'!$A$"&amp;MATCH($S510&amp;$J510,SorP!C:C,0))))</f>
        <v/>
      </c>
      <c r="U510" s="168"/>
      <c r="V510" s="169" t="e">
        <f>IF(C510="",NA(),MATCH($B510&amp;$C510,'Smelter Look-up'!$J:$J,0))</f>
        <v>#N/A</v>
      </c>
      <c r="X510" s="170">
        <f t="shared" ca="1" si="27"/>
        <v>0</v>
      </c>
      <c r="AB510" s="314" t="str">
        <f t="shared" ref="AB510:AB573" si="29">IF(C510="","",B510)</f>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8"/>
        <v/>
      </c>
      <c r="T511" s="155" t="str">
        <f ca="1">IF(B511="","",IF(ISERROR(MATCH($J511,SorP!$B$1:$B$6226,0)),"",INDIRECT("'SorP'!$A$"&amp;MATCH($S511&amp;$J511,SorP!C:C,0))))</f>
        <v/>
      </c>
      <c r="U511" s="168"/>
      <c r="V511" s="169" t="e">
        <f>IF(C511="",NA(),MATCH($B511&amp;$C511,'Smelter Look-up'!$J:$J,0))</f>
        <v>#N/A</v>
      </c>
      <c r="X511" s="170">
        <f t="shared" ca="1" si="27"/>
        <v>0</v>
      </c>
      <c r="AB511" s="314" t="str">
        <f t="shared" si="29"/>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ca="1" si="28"/>
        <v/>
      </c>
      <c r="T512" s="155" t="str">
        <f ca="1">IF(B512="","",IF(ISERROR(MATCH($J512,SorP!$B$1:$B$6226,0)),"",INDIRECT("'SorP'!$A$"&amp;MATCH($S512&amp;$J512,SorP!C:C,0))))</f>
        <v/>
      </c>
      <c r="U512" s="168"/>
      <c r="V512" s="169" t="e">
        <f>IF(C512="",NA(),MATCH($B512&amp;$C512,'Smelter Look-up'!$J:$J,0))</f>
        <v>#N/A</v>
      </c>
      <c r="X512" s="170">
        <f t="shared" ca="1" si="27"/>
        <v>0</v>
      </c>
      <c r="AB512" s="314" t="str">
        <f t="shared" si="29"/>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9"/>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9"/>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9"/>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9"/>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9"/>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si="29"/>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ref="X567:X630" ca="1" si="30">IF(AND(C567="Smelter not listed",OR(LEN(D567)=0,LEN(E567)=0)),1,0)</f>
        <v>0</v>
      </c>
      <c r="AB567" s="314" t="str">
        <f t="shared" si="29"/>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ref="S568:S631" ca="1" si="31">IF(B568="","",IF(ISERROR(MATCH($E568,CL,0)),"Unknown",INDIRECT("'C'!$A$"&amp;MATCH($E568,CL,0)+1)))</f>
        <v/>
      </c>
      <c r="T568" s="155" t="str">
        <f ca="1">IF(B568="","",IF(ISERROR(MATCH($J568,SorP!$B$1:$B$6226,0)),"",INDIRECT("'SorP'!$A$"&amp;MATCH($S568&amp;$J568,SorP!C:C,0))))</f>
        <v/>
      </c>
      <c r="U568" s="168"/>
      <c r="V568" s="169" t="e">
        <f>IF(C568="",NA(),MATCH($B568&amp;$C568,'Smelter Look-up'!$J:$J,0))</f>
        <v>#N/A</v>
      </c>
      <c r="X568" s="170">
        <f t="shared" ca="1" si="30"/>
        <v>0</v>
      </c>
      <c r="AB568" s="314" t="str">
        <f t="shared" si="29"/>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31"/>
        <v/>
      </c>
      <c r="T569" s="155" t="str">
        <f ca="1">IF(B569="","",IF(ISERROR(MATCH($J569,SorP!$B$1:$B$6226,0)),"",INDIRECT("'SorP'!$A$"&amp;MATCH($S569&amp;$J569,SorP!C:C,0))))</f>
        <v/>
      </c>
      <c r="U569" s="168"/>
      <c r="V569" s="169" t="e">
        <f>IF(C569="",NA(),MATCH($B569&amp;$C569,'Smelter Look-up'!$J:$J,0))</f>
        <v>#N/A</v>
      </c>
      <c r="X569" s="170">
        <f t="shared" ca="1" si="30"/>
        <v>0</v>
      </c>
      <c r="AB569" s="314" t="str">
        <f t="shared" si="29"/>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31"/>
        <v/>
      </c>
      <c r="T570" s="155" t="str">
        <f ca="1">IF(B570="","",IF(ISERROR(MATCH($J570,SorP!$B$1:$B$6226,0)),"",INDIRECT("'SorP'!$A$"&amp;MATCH($S570&amp;$J570,SorP!C:C,0))))</f>
        <v/>
      </c>
      <c r="U570" s="168"/>
      <c r="V570" s="169" t="e">
        <f>IF(C570="",NA(),MATCH($B570&amp;$C570,'Smelter Look-up'!$J:$J,0))</f>
        <v>#N/A</v>
      </c>
      <c r="X570" s="170">
        <f t="shared" ca="1" si="30"/>
        <v>0</v>
      </c>
      <c r="AB570" s="314" t="str">
        <f t="shared" si="29"/>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31"/>
        <v/>
      </c>
      <c r="T571" s="155" t="str">
        <f ca="1">IF(B571="","",IF(ISERROR(MATCH($J571,SorP!$B$1:$B$6226,0)),"",INDIRECT("'SorP'!$A$"&amp;MATCH($S571&amp;$J571,SorP!C:C,0))))</f>
        <v/>
      </c>
      <c r="U571" s="168"/>
      <c r="V571" s="169" t="e">
        <f>IF(C571="",NA(),MATCH($B571&amp;$C571,'Smelter Look-up'!$J:$J,0))</f>
        <v>#N/A</v>
      </c>
      <c r="X571" s="170">
        <f t="shared" ca="1" si="30"/>
        <v>0</v>
      </c>
      <c r="AB571" s="314" t="str">
        <f t="shared" si="29"/>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31"/>
        <v/>
      </c>
      <c r="T572" s="155" t="str">
        <f ca="1">IF(B572="","",IF(ISERROR(MATCH($J572,SorP!$B$1:$B$6226,0)),"",INDIRECT("'SorP'!$A$"&amp;MATCH($S572&amp;$J572,SorP!C:C,0))))</f>
        <v/>
      </c>
      <c r="U572" s="168"/>
      <c r="V572" s="169" t="e">
        <f>IF(C572="",NA(),MATCH($B572&amp;$C572,'Smelter Look-up'!$J:$J,0))</f>
        <v>#N/A</v>
      </c>
      <c r="X572" s="170">
        <f t="shared" ca="1" si="30"/>
        <v>0</v>
      </c>
      <c r="AB572" s="314" t="str">
        <f t="shared" si="29"/>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31"/>
        <v/>
      </c>
      <c r="T573" s="155" t="str">
        <f ca="1">IF(B573="","",IF(ISERROR(MATCH($J573,SorP!$B$1:$B$6226,0)),"",INDIRECT("'SorP'!$A$"&amp;MATCH($S573&amp;$J573,SorP!C:C,0))))</f>
        <v/>
      </c>
      <c r="U573" s="168"/>
      <c r="V573" s="169" t="e">
        <f>IF(C573="",NA(),MATCH($B573&amp;$C573,'Smelter Look-up'!$J:$J,0))</f>
        <v>#N/A</v>
      </c>
      <c r="X573" s="170">
        <f t="shared" ca="1" si="30"/>
        <v>0</v>
      </c>
      <c r="AB573" s="314" t="str">
        <f t="shared" si="29"/>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31"/>
        <v/>
      </c>
      <c r="T574" s="155" t="str">
        <f ca="1">IF(B574="","",IF(ISERROR(MATCH($J574,SorP!$B$1:$B$6226,0)),"",INDIRECT("'SorP'!$A$"&amp;MATCH($S574&amp;$J574,SorP!C:C,0))))</f>
        <v/>
      </c>
      <c r="U574" s="168"/>
      <c r="V574" s="169" t="e">
        <f>IF(C574="",NA(),MATCH($B574&amp;$C574,'Smelter Look-up'!$J:$J,0))</f>
        <v>#N/A</v>
      </c>
      <c r="X574" s="170">
        <f t="shared" ca="1" si="30"/>
        <v>0</v>
      </c>
      <c r="AB574" s="314" t="str">
        <f t="shared" ref="AB574:AB637" si="32">IF(C574="","",B574)</f>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31"/>
        <v/>
      </c>
      <c r="T575" s="155" t="str">
        <f ca="1">IF(B575="","",IF(ISERROR(MATCH($J575,SorP!$B$1:$B$6226,0)),"",INDIRECT("'SorP'!$A$"&amp;MATCH($S575&amp;$J575,SorP!C:C,0))))</f>
        <v/>
      </c>
      <c r="U575" s="168"/>
      <c r="V575" s="169" t="e">
        <f>IF(C575="",NA(),MATCH($B575&amp;$C575,'Smelter Look-up'!$J:$J,0))</f>
        <v>#N/A</v>
      </c>
      <c r="X575" s="170">
        <f t="shared" ca="1" si="30"/>
        <v>0</v>
      </c>
      <c r="AB575" s="314" t="str">
        <f t="shared" si="32"/>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ca="1" si="31"/>
        <v/>
      </c>
      <c r="T576" s="155" t="str">
        <f ca="1">IF(B576="","",IF(ISERROR(MATCH($J576,SorP!$B$1:$B$6226,0)),"",INDIRECT("'SorP'!$A$"&amp;MATCH($S576&amp;$J576,SorP!C:C,0))))</f>
        <v/>
      </c>
      <c r="U576" s="168"/>
      <c r="V576" s="169" t="e">
        <f>IF(C576="",NA(),MATCH($B576&amp;$C576,'Smelter Look-up'!$J:$J,0))</f>
        <v>#N/A</v>
      </c>
      <c r="X576" s="170">
        <f t="shared" ca="1" si="30"/>
        <v>0</v>
      </c>
      <c r="AB576" s="314" t="str">
        <f t="shared" si="32"/>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32"/>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32"/>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32"/>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32"/>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32"/>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si="32"/>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ref="X631:X694" ca="1" si="33">IF(AND(C631="Smelter not listed",OR(LEN(D631)=0,LEN(E631)=0)),1,0)</f>
        <v>0</v>
      </c>
      <c r="AB631" s="314" t="str">
        <f t="shared" si="32"/>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ref="S632:S695" ca="1" si="34">IF(B632="","",IF(ISERROR(MATCH($E632,CL,0)),"Unknown",INDIRECT("'C'!$A$"&amp;MATCH($E632,CL,0)+1)))</f>
        <v/>
      </c>
      <c r="T632" s="155" t="str">
        <f ca="1">IF(B632="","",IF(ISERROR(MATCH($J632,SorP!$B$1:$B$6226,0)),"",INDIRECT("'SorP'!$A$"&amp;MATCH($S632&amp;$J632,SorP!C:C,0))))</f>
        <v/>
      </c>
      <c r="U632" s="168"/>
      <c r="V632" s="169" t="e">
        <f>IF(C632="",NA(),MATCH($B632&amp;$C632,'Smelter Look-up'!$J:$J,0))</f>
        <v>#N/A</v>
      </c>
      <c r="X632" s="170">
        <f t="shared" ca="1" si="33"/>
        <v>0</v>
      </c>
      <c r="AB632" s="314" t="str">
        <f t="shared" si="32"/>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4"/>
        <v/>
      </c>
      <c r="T633" s="155" t="str">
        <f ca="1">IF(B633="","",IF(ISERROR(MATCH($J633,SorP!$B$1:$B$6226,0)),"",INDIRECT("'SorP'!$A$"&amp;MATCH($S633&amp;$J633,SorP!C:C,0))))</f>
        <v/>
      </c>
      <c r="U633" s="168"/>
      <c r="V633" s="169" t="e">
        <f>IF(C633="",NA(),MATCH($B633&amp;$C633,'Smelter Look-up'!$J:$J,0))</f>
        <v>#N/A</v>
      </c>
      <c r="X633" s="170">
        <f t="shared" ca="1" si="33"/>
        <v>0</v>
      </c>
      <c r="AB633" s="314" t="str">
        <f t="shared" si="32"/>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4"/>
        <v/>
      </c>
      <c r="T634" s="155" t="str">
        <f ca="1">IF(B634="","",IF(ISERROR(MATCH($J634,SorP!$B$1:$B$6226,0)),"",INDIRECT("'SorP'!$A$"&amp;MATCH($S634&amp;$J634,SorP!C:C,0))))</f>
        <v/>
      </c>
      <c r="U634" s="168"/>
      <c r="V634" s="169" t="e">
        <f>IF(C634="",NA(),MATCH($B634&amp;$C634,'Smelter Look-up'!$J:$J,0))</f>
        <v>#N/A</v>
      </c>
      <c r="X634" s="170">
        <f t="shared" ca="1" si="33"/>
        <v>0</v>
      </c>
      <c r="AB634" s="314" t="str">
        <f t="shared" si="32"/>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4"/>
        <v/>
      </c>
      <c r="T635" s="155" t="str">
        <f ca="1">IF(B635="","",IF(ISERROR(MATCH($J635,SorP!$B$1:$B$6226,0)),"",INDIRECT("'SorP'!$A$"&amp;MATCH($S635&amp;$J635,SorP!C:C,0))))</f>
        <v/>
      </c>
      <c r="U635" s="168"/>
      <c r="V635" s="169" t="e">
        <f>IF(C635="",NA(),MATCH($B635&amp;$C635,'Smelter Look-up'!$J:$J,0))</f>
        <v>#N/A</v>
      </c>
      <c r="X635" s="170">
        <f t="shared" ca="1" si="33"/>
        <v>0</v>
      </c>
      <c r="AB635" s="314" t="str">
        <f t="shared" si="32"/>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4"/>
        <v/>
      </c>
      <c r="T636" s="155" t="str">
        <f ca="1">IF(B636="","",IF(ISERROR(MATCH($J636,SorP!$B$1:$B$6226,0)),"",INDIRECT("'SorP'!$A$"&amp;MATCH($S636&amp;$J636,SorP!C:C,0))))</f>
        <v/>
      </c>
      <c r="U636" s="168"/>
      <c r="V636" s="169" t="e">
        <f>IF(C636="",NA(),MATCH($B636&amp;$C636,'Smelter Look-up'!$J:$J,0))</f>
        <v>#N/A</v>
      </c>
      <c r="X636" s="170">
        <f t="shared" ca="1" si="33"/>
        <v>0</v>
      </c>
      <c r="AB636" s="314" t="str">
        <f t="shared" si="32"/>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4"/>
        <v/>
      </c>
      <c r="T637" s="155" t="str">
        <f ca="1">IF(B637="","",IF(ISERROR(MATCH($J637,SorP!$B$1:$B$6226,0)),"",INDIRECT("'SorP'!$A$"&amp;MATCH($S637&amp;$J637,SorP!C:C,0))))</f>
        <v/>
      </c>
      <c r="U637" s="168"/>
      <c r="V637" s="169" t="e">
        <f>IF(C637="",NA(),MATCH($B637&amp;$C637,'Smelter Look-up'!$J:$J,0))</f>
        <v>#N/A</v>
      </c>
      <c r="X637" s="170">
        <f t="shared" ca="1" si="33"/>
        <v>0</v>
      </c>
      <c r="AB637" s="314" t="str">
        <f t="shared" si="32"/>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4"/>
        <v/>
      </c>
      <c r="T638" s="155" t="str">
        <f ca="1">IF(B638="","",IF(ISERROR(MATCH($J638,SorP!$B$1:$B$6226,0)),"",INDIRECT("'SorP'!$A$"&amp;MATCH($S638&amp;$J638,SorP!C:C,0))))</f>
        <v/>
      </c>
      <c r="U638" s="168"/>
      <c r="V638" s="169" t="e">
        <f>IF(C638="",NA(),MATCH($B638&amp;$C638,'Smelter Look-up'!$J:$J,0))</f>
        <v>#N/A</v>
      </c>
      <c r="X638" s="170">
        <f t="shared" ca="1" si="33"/>
        <v>0</v>
      </c>
      <c r="AB638" s="314" t="str">
        <f t="shared" ref="AB638:AB701" si="35">IF(C638="","",B638)</f>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4"/>
        <v/>
      </c>
      <c r="T639" s="155" t="str">
        <f ca="1">IF(B639="","",IF(ISERROR(MATCH($J639,SorP!$B$1:$B$6226,0)),"",INDIRECT("'SorP'!$A$"&amp;MATCH($S639&amp;$J639,SorP!C:C,0))))</f>
        <v/>
      </c>
      <c r="U639" s="168"/>
      <c r="V639" s="169" t="e">
        <f>IF(C639="",NA(),MATCH($B639&amp;$C639,'Smelter Look-up'!$J:$J,0))</f>
        <v>#N/A</v>
      </c>
      <c r="X639" s="170">
        <f t="shared" ca="1" si="33"/>
        <v>0</v>
      </c>
      <c r="AB639" s="314" t="str">
        <f t="shared" si="35"/>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ca="1" si="34"/>
        <v/>
      </c>
      <c r="T640" s="155" t="str">
        <f ca="1">IF(B640="","",IF(ISERROR(MATCH($J640,SorP!$B$1:$B$6226,0)),"",INDIRECT("'SorP'!$A$"&amp;MATCH($S640&amp;$J640,SorP!C:C,0))))</f>
        <v/>
      </c>
      <c r="U640" s="168"/>
      <c r="V640" s="169" t="e">
        <f>IF(C640="",NA(),MATCH($B640&amp;$C640,'Smelter Look-up'!$J:$J,0))</f>
        <v>#N/A</v>
      </c>
      <c r="X640" s="170">
        <f t="shared" ca="1" si="33"/>
        <v>0</v>
      </c>
      <c r="AB640" s="314" t="str">
        <f t="shared" si="35"/>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5"/>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5"/>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5"/>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5"/>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5"/>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si="35"/>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ref="X695:X758" ca="1" si="36">IF(AND(C695="Smelter not listed",OR(LEN(D695)=0,LEN(E695)=0)),1,0)</f>
        <v>0</v>
      </c>
      <c r="AB695" s="314" t="str">
        <f t="shared" si="35"/>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ref="S696:S759" ca="1" si="37">IF(B696="","",IF(ISERROR(MATCH($E696,CL,0)),"Unknown",INDIRECT("'C'!$A$"&amp;MATCH($E696,CL,0)+1)))</f>
        <v/>
      </c>
      <c r="T696" s="155" t="str">
        <f ca="1">IF(B696="","",IF(ISERROR(MATCH($J696,SorP!$B$1:$B$6226,0)),"",INDIRECT("'SorP'!$A$"&amp;MATCH($S696&amp;$J696,SorP!C:C,0))))</f>
        <v/>
      </c>
      <c r="U696" s="168"/>
      <c r="V696" s="169" t="e">
        <f>IF(C696="",NA(),MATCH($B696&amp;$C696,'Smelter Look-up'!$J:$J,0))</f>
        <v>#N/A</v>
      </c>
      <c r="X696" s="170">
        <f t="shared" ca="1" si="36"/>
        <v>0</v>
      </c>
      <c r="AB696" s="314" t="str">
        <f t="shared" si="35"/>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7"/>
        <v/>
      </c>
      <c r="T697" s="155" t="str">
        <f ca="1">IF(B697="","",IF(ISERROR(MATCH($J697,SorP!$B$1:$B$6226,0)),"",INDIRECT("'SorP'!$A$"&amp;MATCH($S697&amp;$J697,SorP!C:C,0))))</f>
        <v/>
      </c>
      <c r="U697" s="168"/>
      <c r="V697" s="169" t="e">
        <f>IF(C697="",NA(),MATCH($B697&amp;$C697,'Smelter Look-up'!$J:$J,0))</f>
        <v>#N/A</v>
      </c>
      <c r="X697" s="170">
        <f t="shared" ca="1" si="36"/>
        <v>0</v>
      </c>
      <c r="AB697" s="314" t="str">
        <f t="shared" si="35"/>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7"/>
        <v/>
      </c>
      <c r="T698" s="155" t="str">
        <f ca="1">IF(B698="","",IF(ISERROR(MATCH($J698,SorP!$B$1:$B$6226,0)),"",INDIRECT("'SorP'!$A$"&amp;MATCH($S698&amp;$J698,SorP!C:C,0))))</f>
        <v/>
      </c>
      <c r="U698" s="168"/>
      <c r="V698" s="169" t="e">
        <f>IF(C698="",NA(),MATCH($B698&amp;$C698,'Smelter Look-up'!$J:$J,0))</f>
        <v>#N/A</v>
      </c>
      <c r="X698" s="170">
        <f t="shared" ca="1" si="36"/>
        <v>0</v>
      </c>
      <c r="AB698" s="314" t="str">
        <f t="shared" si="35"/>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7"/>
        <v/>
      </c>
      <c r="T699" s="155" t="str">
        <f ca="1">IF(B699="","",IF(ISERROR(MATCH($J699,SorP!$B$1:$B$6226,0)),"",INDIRECT("'SorP'!$A$"&amp;MATCH($S699&amp;$J699,SorP!C:C,0))))</f>
        <v/>
      </c>
      <c r="U699" s="168"/>
      <c r="V699" s="169" t="e">
        <f>IF(C699="",NA(),MATCH($B699&amp;$C699,'Smelter Look-up'!$J:$J,0))</f>
        <v>#N/A</v>
      </c>
      <c r="X699" s="170">
        <f t="shared" ca="1" si="36"/>
        <v>0</v>
      </c>
      <c r="AB699" s="314" t="str">
        <f t="shared" si="35"/>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7"/>
        <v/>
      </c>
      <c r="T700" s="155" t="str">
        <f ca="1">IF(B700="","",IF(ISERROR(MATCH($J700,SorP!$B$1:$B$6226,0)),"",INDIRECT("'SorP'!$A$"&amp;MATCH($S700&amp;$J700,SorP!C:C,0))))</f>
        <v/>
      </c>
      <c r="U700" s="168"/>
      <c r="V700" s="169" t="e">
        <f>IF(C700="",NA(),MATCH($B700&amp;$C700,'Smelter Look-up'!$J:$J,0))</f>
        <v>#N/A</v>
      </c>
      <c r="X700" s="170">
        <f t="shared" ca="1" si="36"/>
        <v>0</v>
      </c>
      <c r="AB700" s="314" t="str">
        <f t="shared" si="35"/>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7"/>
        <v/>
      </c>
      <c r="T701" s="155" t="str">
        <f ca="1">IF(B701="","",IF(ISERROR(MATCH($J701,SorP!$B$1:$B$6226,0)),"",INDIRECT("'SorP'!$A$"&amp;MATCH($S701&amp;$J701,SorP!C:C,0))))</f>
        <v/>
      </c>
      <c r="U701" s="168"/>
      <c r="V701" s="169" t="e">
        <f>IF(C701="",NA(),MATCH($B701&amp;$C701,'Smelter Look-up'!$J:$J,0))</f>
        <v>#N/A</v>
      </c>
      <c r="X701" s="170">
        <f t="shared" ca="1" si="36"/>
        <v>0</v>
      </c>
      <c r="AB701" s="314" t="str">
        <f t="shared" si="35"/>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7"/>
        <v/>
      </c>
      <c r="T702" s="155" t="str">
        <f ca="1">IF(B702="","",IF(ISERROR(MATCH($J702,SorP!$B$1:$B$6226,0)),"",INDIRECT("'SorP'!$A$"&amp;MATCH($S702&amp;$J702,SorP!C:C,0))))</f>
        <v/>
      </c>
      <c r="U702" s="168"/>
      <c r="V702" s="169" t="e">
        <f>IF(C702="",NA(),MATCH($B702&amp;$C702,'Smelter Look-up'!$J:$J,0))</f>
        <v>#N/A</v>
      </c>
      <c r="X702" s="170">
        <f t="shared" ca="1" si="36"/>
        <v>0</v>
      </c>
      <c r="AB702" s="314" t="str">
        <f t="shared" ref="AB702:AB765" si="38">IF(C702="","",B702)</f>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7"/>
        <v/>
      </c>
      <c r="T703" s="155" t="str">
        <f ca="1">IF(B703="","",IF(ISERROR(MATCH($J703,SorP!$B$1:$B$6226,0)),"",INDIRECT("'SorP'!$A$"&amp;MATCH($S703&amp;$J703,SorP!C:C,0))))</f>
        <v/>
      </c>
      <c r="U703" s="168"/>
      <c r="V703" s="169" t="e">
        <f>IF(C703="",NA(),MATCH($B703&amp;$C703,'Smelter Look-up'!$J:$J,0))</f>
        <v>#N/A</v>
      </c>
      <c r="X703" s="170">
        <f t="shared" ca="1" si="36"/>
        <v>0</v>
      </c>
      <c r="AB703" s="314" t="str">
        <f t="shared" si="38"/>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ca="1" si="37"/>
        <v/>
      </c>
      <c r="T704" s="155" t="str">
        <f ca="1">IF(B704="","",IF(ISERROR(MATCH($J704,SorP!$B$1:$B$6226,0)),"",INDIRECT("'SorP'!$A$"&amp;MATCH($S704&amp;$J704,SorP!C:C,0))))</f>
        <v/>
      </c>
      <c r="U704" s="168"/>
      <c r="V704" s="169" t="e">
        <f>IF(C704="",NA(),MATCH($B704&amp;$C704,'Smelter Look-up'!$J:$J,0))</f>
        <v>#N/A</v>
      </c>
      <c r="X704" s="170">
        <f t="shared" ca="1" si="36"/>
        <v>0</v>
      </c>
      <c r="AB704" s="314" t="str">
        <f t="shared" si="38"/>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8"/>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8"/>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8"/>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8"/>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8"/>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si="38"/>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ref="X759:X822" ca="1" si="39">IF(AND(C759="Smelter not listed",OR(LEN(D759)=0,LEN(E759)=0)),1,0)</f>
        <v>0</v>
      </c>
      <c r="AB759" s="314" t="str">
        <f t="shared" si="38"/>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ref="S760:S823" ca="1" si="40">IF(B760="","",IF(ISERROR(MATCH($E760,CL,0)),"Unknown",INDIRECT("'C'!$A$"&amp;MATCH($E760,CL,0)+1)))</f>
        <v/>
      </c>
      <c r="T760" s="155" t="str">
        <f ca="1">IF(B760="","",IF(ISERROR(MATCH($J760,SorP!$B$1:$B$6226,0)),"",INDIRECT("'SorP'!$A$"&amp;MATCH($S760&amp;$J760,SorP!C:C,0))))</f>
        <v/>
      </c>
      <c r="U760" s="168"/>
      <c r="V760" s="169" t="e">
        <f>IF(C760="",NA(),MATCH($B760&amp;$C760,'Smelter Look-up'!$J:$J,0))</f>
        <v>#N/A</v>
      </c>
      <c r="X760" s="170">
        <f t="shared" ca="1" si="39"/>
        <v>0</v>
      </c>
      <c r="AB760" s="314" t="str">
        <f t="shared" si="38"/>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40"/>
        <v/>
      </c>
      <c r="T761" s="155" t="str">
        <f ca="1">IF(B761="","",IF(ISERROR(MATCH($J761,SorP!$B$1:$B$6226,0)),"",INDIRECT("'SorP'!$A$"&amp;MATCH($S761&amp;$J761,SorP!C:C,0))))</f>
        <v/>
      </c>
      <c r="U761" s="168"/>
      <c r="V761" s="169" t="e">
        <f>IF(C761="",NA(),MATCH($B761&amp;$C761,'Smelter Look-up'!$J:$J,0))</f>
        <v>#N/A</v>
      </c>
      <c r="X761" s="170">
        <f t="shared" ca="1" si="39"/>
        <v>0</v>
      </c>
      <c r="AB761" s="314" t="str">
        <f t="shared" si="38"/>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40"/>
        <v/>
      </c>
      <c r="T762" s="155" t="str">
        <f ca="1">IF(B762="","",IF(ISERROR(MATCH($J762,SorP!$B$1:$B$6226,0)),"",INDIRECT("'SorP'!$A$"&amp;MATCH($S762&amp;$J762,SorP!C:C,0))))</f>
        <v/>
      </c>
      <c r="U762" s="168"/>
      <c r="V762" s="169" t="e">
        <f>IF(C762="",NA(),MATCH($B762&amp;$C762,'Smelter Look-up'!$J:$J,0))</f>
        <v>#N/A</v>
      </c>
      <c r="X762" s="170">
        <f t="shared" ca="1" si="39"/>
        <v>0</v>
      </c>
      <c r="AB762" s="314" t="str">
        <f t="shared" si="38"/>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40"/>
        <v/>
      </c>
      <c r="T763" s="155" t="str">
        <f ca="1">IF(B763="","",IF(ISERROR(MATCH($J763,SorP!$B$1:$B$6226,0)),"",INDIRECT("'SorP'!$A$"&amp;MATCH($S763&amp;$J763,SorP!C:C,0))))</f>
        <v/>
      </c>
      <c r="U763" s="168"/>
      <c r="V763" s="169" t="e">
        <f>IF(C763="",NA(),MATCH($B763&amp;$C763,'Smelter Look-up'!$J:$J,0))</f>
        <v>#N/A</v>
      </c>
      <c r="X763" s="170">
        <f t="shared" ca="1" si="39"/>
        <v>0</v>
      </c>
      <c r="AB763" s="314" t="str">
        <f t="shared" si="38"/>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40"/>
        <v/>
      </c>
      <c r="T764" s="155" t="str">
        <f ca="1">IF(B764="","",IF(ISERROR(MATCH($J764,SorP!$B$1:$B$6226,0)),"",INDIRECT("'SorP'!$A$"&amp;MATCH($S764&amp;$J764,SorP!C:C,0))))</f>
        <v/>
      </c>
      <c r="U764" s="168"/>
      <c r="V764" s="169" t="e">
        <f>IF(C764="",NA(),MATCH($B764&amp;$C764,'Smelter Look-up'!$J:$J,0))</f>
        <v>#N/A</v>
      </c>
      <c r="X764" s="170">
        <f t="shared" ca="1" si="39"/>
        <v>0</v>
      </c>
      <c r="AB764" s="314" t="str">
        <f t="shared" si="38"/>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40"/>
        <v/>
      </c>
      <c r="T765" s="155" t="str">
        <f ca="1">IF(B765="","",IF(ISERROR(MATCH($J765,SorP!$B$1:$B$6226,0)),"",INDIRECT("'SorP'!$A$"&amp;MATCH($S765&amp;$J765,SorP!C:C,0))))</f>
        <v/>
      </c>
      <c r="U765" s="168"/>
      <c r="V765" s="169" t="e">
        <f>IF(C765="",NA(),MATCH($B765&amp;$C765,'Smelter Look-up'!$J:$J,0))</f>
        <v>#N/A</v>
      </c>
      <c r="X765" s="170">
        <f t="shared" ca="1" si="39"/>
        <v>0</v>
      </c>
      <c r="AB765" s="314" t="str">
        <f t="shared" si="38"/>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40"/>
        <v/>
      </c>
      <c r="T766" s="155" t="str">
        <f ca="1">IF(B766="","",IF(ISERROR(MATCH($J766,SorP!$B$1:$B$6226,0)),"",INDIRECT("'SorP'!$A$"&amp;MATCH($S766&amp;$J766,SorP!C:C,0))))</f>
        <v/>
      </c>
      <c r="U766" s="168"/>
      <c r="V766" s="169" t="e">
        <f>IF(C766="",NA(),MATCH($B766&amp;$C766,'Smelter Look-up'!$J:$J,0))</f>
        <v>#N/A</v>
      </c>
      <c r="X766" s="170">
        <f t="shared" ca="1" si="39"/>
        <v>0</v>
      </c>
      <c r="AB766" s="314" t="str">
        <f t="shared" ref="AB766:AB829" si="41">IF(C766="","",B766)</f>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40"/>
        <v/>
      </c>
      <c r="T767" s="155" t="str">
        <f ca="1">IF(B767="","",IF(ISERROR(MATCH($J767,SorP!$B$1:$B$6226,0)),"",INDIRECT("'SorP'!$A$"&amp;MATCH($S767&amp;$J767,SorP!C:C,0))))</f>
        <v/>
      </c>
      <c r="U767" s="168"/>
      <c r="V767" s="169" t="e">
        <f>IF(C767="",NA(),MATCH($B767&amp;$C767,'Smelter Look-up'!$J:$J,0))</f>
        <v>#N/A</v>
      </c>
      <c r="X767" s="170">
        <f t="shared" ca="1" si="39"/>
        <v>0</v>
      </c>
      <c r="AB767" s="314" t="str">
        <f t="shared" si="41"/>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ca="1" si="40"/>
        <v/>
      </c>
      <c r="T768" s="155" t="str">
        <f ca="1">IF(B768="","",IF(ISERROR(MATCH($J768,SorP!$B$1:$B$6226,0)),"",INDIRECT("'SorP'!$A$"&amp;MATCH($S768&amp;$J768,SorP!C:C,0))))</f>
        <v/>
      </c>
      <c r="U768" s="168"/>
      <c r="V768" s="169" t="e">
        <f>IF(C768="",NA(),MATCH($B768&amp;$C768,'Smelter Look-up'!$J:$J,0))</f>
        <v>#N/A</v>
      </c>
      <c r="X768" s="170">
        <f t="shared" ca="1" si="39"/>
        <v>0</v>
      </c>
      <c r="AB768" s="314" t="str">
        <f t="shared" si="41"/>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41"/>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41"/>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41"/>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41"/>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41"/>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si="41"/>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ref="X823:X886" ca="1" si="42">IF(AND(C823="Smelter not listed",OR(LEN(D823)=0,LEN(E823)=0)),1,0)</f>
        <v>0</v>
      </c>
      <c r="AB823" s="314" t="str">
        <f t="shared" si="41"/>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ref="S824:S887" ca="1" si="43">IF(B824="","",IF(ISERROR(MATCH($E824,CL,0)),"Unknown",INDIRECT("'C'!$A$"&amp;MATCH($E824,CL,0)+1)))</f>
        <v/>
      </c>
      <c r="T824" s="155" t="str">
        <f ca="1">IF(B824="","",IF(ISERROR(MATCH($J824,SorP!$B$1:$B$6226,0)),"",INDIRECT("'SorP'!$A$"&amp;MATCH($S824&amp;$J824,SorP!C:C,0))))</f>
        <v/>
      </c>
      <c r="U824" s="168"/>
      <c r="V824" s="169" t="e">
        <f>IF(C824="",NA(),MATCH($B824&amp;$C824,'Smelter Look-up'!$J:$J,0))</f>
        <v>#N/A</v>
      </c>
      <c r="X824" s="170">
        <f t="shared" ca="1" si="42"/>
        <v>0</v>
      </c>
      <c r="AB824" s="314" t="str">
        <f t="shared" si="41"/>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3"/>
        <v/>
      </c>
      <c r="T825" s="155" t="str">
        <f ca="1">IF(B825="","",IF(ISERROR(MATCH($J825,SorP!$B$1:$B$6226,0)),"",INDIRECT("'SorP'!$A$"&amp;MATCH($S825&amp;$J825,SorP!C:C,0))))</f>
        <v/>
      </c>
      <c r="U825" s="168"/>
      <c r="V825" s="169" t="e">
        <f>IF(C825="",NA(),MATCH($B825&amp;$C825,'Smelter Look-up'!$J:$J,0))</f>
        <v>#N/A</v>
      </c>
      <c r="X825" s="170">
        <f t="shared" ca="1" si="42"/>
        <v>0</v>
      </c>
      <c r="AB825" s="314" t="str">
        <f t="shared" si="41"/>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3"/>
        <v/>
      </c>
      <c r="T826" s="155" t="str">
        <f ca="1">IF(B826="","",IF(ISERROR(MATCH($J826,SorP!$B$1:$B$6226,0)),"",INDIRECT("'SorP'!$A$"&amp;MATCH($S826&amp;$J826,SorP!C:C,0))))</f>
        <v/>
      </c>
      <c r="U826" s="168"/>
      <c r="V826" s="169" t="e">
        <f>IF(C826="",NA(),MATCH($B826&amp;$C826,'Smelter Look-up'!$J:$J,0))</f>
        <v>#N/A</v>
      </c>
      <c r="X826" s="170">
        <f t="shared" ca="1" si="42"/>
        <v>0</v>
      </c>
      <c r="AB826" s="314" t="str">
        <f t="shared" si="41"/>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3"/>
        <v/>
      </c>
      <c r="T827" s="155" t="str">
        <f ca="1">IF(B827="","",IF(ISERROR(MATCH($J827,SorP!$B$1:$B$6226,0)),"",INDIRECT("'SorP'!$A$"&amp;MATCH($S827&amp;$J827,SorP!C:C,0))))</f>
        <v/>
      </c>
      <c r="U827" s="168"/>
      <c r="V827" s="169" t="e">
        <f>IF(C827="",NA(),MATCH($B827&amp;$C827,'Smelter Look-up'!$J:$J,0))</f>
        <v>#N/A</v>
      </c>
      <c r="X827" s="170">
        <f t="shared" ca="1" si="42"/>
        <v>0</v>
      </c>
      <c r="AB827" s="314" t="str">
        <f t="shared" si="41"/>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3"/>
        <v/>
      </c>
      <c r="T828" s="155" t="str">
        <f ca="1">IF(B828="","",IF(ISERROR(MATCH($J828,SorP!$B$1:$B$6226,0)),"",INDIRECT("'SorP'!$A$"&amp;MATCH($S828&amp;$J828,SorP!C:C,0))))</f>
        <v/>
      </c>
      <c r="U828" s="168"/>
      <c r="V828" s="169" t="e">
        <f>IF(C828="",NA(),MATCH($B828&amp;$C828,'Smelter Look-up'!$J:$J,0))</f>
        <v>#N/A</v>
      </c>
      <c r="X828" s="170">
        <f t="shared" ca="1" si="42"/>
        <v>0</v>
      </c>
      <c r="AB828" s="314" t="str">
        <f t="shared" si="41"/>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3"/>
        <v/>
      </c>
      <c r="T829" s="155" t="str">
        <f ca="1">IF(B829="","",IF(ISERROR(MATCH($J829,SorP!$B$1:$B$6226,0)),"",INDIRECT("'SorP'!$A$"&amp;MATCH($S829&amp;$J829,SorP!C:C,0))))</f>
        <v/>
      </c>
      <c r="U829" s="168"/>
      <c r="V829" s="169" t="e">
        <f>IF(C829="",NA(),MATCH($B829&amp;$C829,'Smelter Look-up'!$J:$J,0))</f>
        <v>#N/A</v>
      </c>
      <c r="X829" s="170">
        <f t="shared" ca="1" si="42"/>
        <v>0</v>
      </c>
      <c r="AB829" s="314" t="str">
        <f t="shared" si="41"/>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3"/>
        <v/>
      </c>
      <c r="T830" s="155" t="str">
        <f ca="1">IF(B830="","",IF(ISERROR(MATCH($J830,SorP!$B$1:$B$6226,0)),"",INDIRECT("'SorP'!$A$"&amp;MATCH($S830&amp;$J830,SorP!C:C,0))))</f>
        <v/>
      </c>
      <c r="U830" s="168"/>
      <c r="V830" s="169" t="e">
        <f>IF(C830="",NA(),MATCH($B830&amp;$C830,'Smelter Look-up'!$J:$J,0))</f>
        <v>#N/A</v>
      </c>
      <c r="X830" s="170">
        <f t="shared" ca="1" si="42"/>
        <v>0</v>
      </c>
      <c r="AB830" s="314" t="str">
        <f t="shared" ref="AB830:AB893" si="44">IF(C830="","",B830)</f>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3"/>
        <v/>
      </c>
      <c r="T831" s="155" t="str">
        <f ca="1">IF(B831="","",IF(ISERROR(MATCH($J831,SorP!$B$1:$B$6226,0)),"",INDIRECT("'SorP'!$A$"&amp;MATCH($S831&amp;$J831,SorP!C:C,0))))</f>
        <v/>
      </c>
      <c r="U831" s="168"/>
      <c r="V831" s="169" t="e">
        <f>IF(C831="",NA(),MATCH($B831&amp;$C831,'Smelter Look-up'!$J:$J,0))</f>
        <v>#N/A</v>
      </c>
      <c r="X831" s="170">
        <f t="shared" ca="1" si="42"/>
        <v>0</v>
      </c>
      <c r="AB831" s="314" t="str">
        <f t="shared" si="44"/>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ca="1" si="43"/>
        <v/>
      </c>
      <c r="T832" s="155" t="str">
        <f ca="1">IF(B832="","",IF(ISERROR(MATCH($J832,SorP!$B$1:$B$6226,0)),"",INDIRECT("'SorP'!$A$"&amp;MATCH($S832&amp;$J832,SorP!C:C,0))))</f>
        <v/>
      </c>
      <c r="U832" s="168"/>
      <c r="V832" s="169" t="e">
        <f>IF(C832="",NA(),MATCH($B832&amp;$C832,'Smelter Look-up'!$J:$J,0))</f>
        <v>#N/A</v>
      </c>
      <c r="X832" s="170">
        <f t="shared" ca="1" si="42"/>
        <v>0</v>
      </c>
      <c r="AB832" s="314" t="str">
        <f t="shared" si="44"/>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4"/>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4"/>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4"/>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4"/>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4"/>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si="44"/>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ref="X887:X950" ca="1" si="45">IF(AND(C887="Smelter not listed",OR(LEN(D887)=0,LEN(E887)=0)),1,0)</f>
        <v>0</v>
      </c>
      <c r="AB887" s="314" t="str">
        <f t="shared" si="44"/>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ref="S888:S951" ca="1" si="46">IF(B888="","",IF(ISERROR(MATCH($E888,CL,0)),"Unknown",INDIRECT("'C'!$A$"&amp;MATCH($E888,CL,0)+1)))</f>
        <v/>
      </c>
      <c r="T888" s="155" t="str">
        <f ca="1">IF(B888="","",IF(ISERROR(MATCH($J888,SorP!$B$1:$B$6226,0)),"",INDIRECT("'SorP'!$A$"&amp;MATCH($S888&amp;$J888,SorP!C:C,0))))</f>
        <v/>
      </c>
      <c r="U888" s="168"/>
      <c r="V888" s="169" t="e">
        <f>IF(C888="",NA(),MATCH($B888&amp;$C888,'Smelter Look-up'!$J:$J,0))</f>
        <v>#N/A</v>
      </c>
      <c r="X888" s="170">
        <f t="shared" ca="1" si="45"/>
        <v>0</v>
      </c>
      <c r="AB888" s="314" t="str">
        <f t="shared" si="44"/>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6"/>
        <v/>
      </c>
      <c r="T889" s="155" t="str">
        <f ca="1">IF(B889="","",IF(ISERROR(MATCH($J889,SorP!$B$1:$B$6226,0)),"",INDIRECT("'SorP'!$A$"&amp;MATCH($S889&amp;$J889,SorP!C:C,0))))</f>
        <v/>
      </c>
      <c r="U889" s="168"/>
      <c r="V889" s="169" t="e">
        <f>IF(C889="",NA(),MATCH($B889&amp;$C889,'Smelter Look-up'!$J:$J,0))</f>
        <v>#N/A</v>
      </c>
      <c r="X889" s="170">
        <f t="shared" ca="1" si="45"/>
        <v>0</v>
      </c>
      <c r="AB889" s="314" t="str">
        <f t="shared" si="44"/>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6"/>
        <v/>
      </c>
      <c r="T890" s="155" t="str">
        <f ca="1">IF(B890="","",IF(ISERROR(MATCH($J890,SorP!$B$1:$B$6226,0)),"",INDIRECT("'SorP'!$A$"&amp;MATCH($S890&amp;$J890,SorP!C:C,0))))</f>
        <v/>
      </c>
      <c r="U890" s="168"/>
      <c r="V890" s="169" t="e">
        <f>IF(C890="",NA(),MATCH($B890&amp;$C890,'Smelter Look-up'!$J:$J,0))</f>
        <v>#N/A</v>
      </c>
      <c r="X890" s="170">
        <f t="shared" ca="1" si="45"/>
        <v>0</v>
      </c>
      <c r="AB890" s="314" t="str">
        <f t="shared" si="44"/>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6"/>
        <v/>
      </c>
      <c r="T891" s="155" t="str">
        <f ca="1">IF(B891="","",IF(ISERROR(MATCH($J891,SorP!$B$1:$B$6226,0)),"",INDIRECT("'SorP'!$A$"&amp;MATCH($S891&amp;$J891,SorP!C:C,0))))</f>
        <v/>
      </c>
      <c r="U891" s="168"/>
      <c r="V891" s="169" t="e">
        <f>IF(C891="",NA(),MATCH($B891&amp;$C891,'Smelter Look-up'!$J:$J,0))</f>
        <v>#N/A</v>
      </c>
      <c r="X891" s="170">
        <f t="shared" ca="1" si="45"/>
        <v>0</v>
      </c>
      <c r="AB891" s="314" t="str">
        <f t="shared" si="44"/>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6"/>
        <v/>
      </c>
      <c r="T892" s="155" t="str">
        <f ca="1">IF(B892="","",IF(ISERROR(MATCH($J892,SorP!$B$1:$B$6226,0)),"",INDIRECT("'SorP'!$A$"&amp;MATCH($S892&amp;$J892,SorP!C:C,0))))</f>
        <v/>
      </c>
      <c r="U892" s="168"/>
      <c r="V892" s="169" t="e">
        <f>IF(C892="",NA(),MATCH($B892&amp;$C892,'Smelter Look-up'!$J:$J,0))</f>
        <v>#N/A</v>
      </c>
      <c r="X892" s="170">
        <f t="shared" ca="1" si="45"/>
        <v>0</v>
      </c>
      <c r="AB892" s="314" t="str">
        <f t="shared" si="44"/>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6"/>
        <v/>
      </c>
      <c r="T893" s="155" t="str">
        <f ca="1">IF(B893="","",IF(ISERROR(MATCH($J893,SorP!$B$1:$B$6226,0)),"",INDIRECT("'SorP'!$A$"&amp;MATCH($S893&amp;$J893,SorP!C:C,0))))</f>
        <v/>
      </c>
      <c r="U893" s="168"/>
      <c r="V893" s="169" t="e">
        <f>IF(C893="",NA(),MATCH($B893&amp;$C893,'Smelter Look-up'!$J:$J,0))</f>
        <v>#N/A</v>
      </c>
      <c r="X893" s="170">
        <f t="shared" ca="1" si="45"/>
        <v>0</v>
      </c>
      <c r="AB893" s="314" t="str">
        <f t="shared" si="44"/>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6"/>
        <v/>
      </c>
      <c r="T894" s="155" t="str">
        <f ca="1">IF(B894="","",IF(ISERROR(MATCH($J894,SorP!$B$1:$B$6226,0)),"",INDIRECT("'SorP'!$A$"&amp;MATCH($S894&amp;$J894,SorP!C:C,0))))</f>
        <v/>
      </c>
      <c r="U894" s="168"/>
      <c r="V894" s="169" t="e">
        <f>IF(C894="",NA(),MATCH($B894&amp;$C894,'Smelter Look-up'!$J:$J,0))</f>
        <v>#N/A</v>
      </c>
      <c r="X894" s="170">
        <f t="shared" ca="1" si="45"/>
        <v>0</v>
      </c>
      <c r="AB894" s="314" t="str">
        <f t="shared" ref="AB894:AB957" si="47">IF(C894="","",B894)</f>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6"/>
        <v/>
      </c>
      <c r="T895" s="155" t="str">
        <f ca="1">IF(B895="","",IF(ISERROR(MATCH($J895,SorP!$B$1:$B$6226,0)),"",INDIRECT("'SorP'!$A$"&amp;MATCH($S895&amp;$J895,SorP!C:C,0))))</f>
        <v/>
      </c>
      <c r="U895" s="168"/>
      <c r="V895" s="169" t="e">
        <f>IF(C895="",NA(),MATCH($B895&amp;$C895,'Smelter Look-up'!$J:$J,0))</f>
        <v>#N/A</v>
      </c>
      <c r="X895" s="170">
        <f t="shared" ca="1" si="45"/>
        <v>0</v>
      </c>
      <c r="AB895" s="314" t="str">
        <f t="shared" si="47"/>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ca="1" si="46"/>
        <v/>
      </c>
      <c r="T896" s="155" t="str">
        <f ca="1">IF(B896="","",IF(ISERROR(MATCH($J896,SorP!$B$1:$B$6226,0)),"",INDIRECT("'SorP'!$A$"&amp;MATCH($S896&amp;$J896,SorP!C:C,0))))</f>
        <v/>
      </c>
      <c r="U896" s="168"/>
      <c r="V896" s="169" t="e">
        <f>IF(C896="",NA(),MATCH($B896&amp;$C896,'Smelter Look-up'!$J:$J,0))</f>
        <v>#N/A</v>
      </c>
      <c r="X896" s="170">
        <f t="shared" ca="1" si="45"/>
        <v>0</v>
      </c>
      <c r="AB896" s="314" t="str">
        <f t="shared" si="47"/>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7"/>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7"/>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7"/>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7"/>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7"/>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si="47"/>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ref="X951:X1014" ca="1" si="48">IF(AND(C951="Smelter not listed",OR(LEN(D951)=0,LEN(E951)=0)),1,0)</f>
        <v>0</v>
      </c>
      <c r="AB951" s="314" t="str">
        <f t="shared" si="47"/>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ref="S952:S1015" ca="1" si="49">IF(B952="","",IF(ISERROR(MATCH($E952,CL,0)),"Unknown",INDIRECT("'C'!$A$"&amp;MATCH($E952,CL,0)+1)))</f>
        <v/>
      </c>
      <c r="T952" s="155" t="str">
        <f ca="1">IF(B952="","",IF(ISERROR(MATCH($J952,SorP!$B$1:$B$6226,0)),"",INDIRECT("'SorP'!$A$"&amp;MATCH($S952&amp;$J952,SorP!C:C,0))))</f>
        <v/>
      </c>
      <c r="U952" s="168"/>
      <c r="V952" s="169" t="e">
        <f>IF(C952="",NA(),MATCH($B952&amp;$C952,'Smelter Look-up'!$J:$J,0))</f>
        <v>#N/A</v>
      </c>
      <c r="X952" s="170">
        <f t="shared" ca="1" si="48"/>
        <v>0</v>
      </c>
      <c r="AB952" s="314" t="str">
        <f t="shared" si="47"/>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9"/>
        <v/>
      </c>
      <c r="T953" s="155" t="str">
        <f ca="1">IF(B953="","",IF(ISERROR(MATCH($J953,SorP!$B$1:$B$6226,0)),"",INDIRECT("'SorP'!$A$"&amp;MATCH($S953&amp;$J953,SorP!C:C,0))))</f>
        <v/>
      </c>
      <c r="U953" s="168"/>
      <c r="V953" s="169" t="e">
        <f>IF(C953="",NA(),MATCH($B953&amp;$C953,'Smelter Look-up'!$J:$J,0))</f>
        <v>#N/A</v>
      </c>
      <c r="X953" s="170">
        <f t="shared" ca="1" si="48"/>
        <v>0</v>
      </c>
      <c r="AB953" s="314" t="str">
        <f t="shared" si="47"/>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9"/>
        <v/>
      </c>
      <c r="T954" s="155" t="str">
        <f ca="1">IF(B954="","",IF(ISERROR(MATCH($J954,SorP!$B$1:$B$6226,0)),"",INDIRECT("'SorP'!$A$"&amp;MATCH($S954&amp;$J954,SorP!C:C,0))))</f>
        <v/>
      </c>
      <c r="U954" s="168"/>
      <c r="V954" s="169" t="e">
        <f>IF(C954="",NA(),MATCH($B954&amp;$C954,'Smelter Look-up'!$J:$J,0))</f>
        <v>#N/A</v>
      </c>
      <c r="X954" s="170">
        <f t="shared" ca="1" si="48"/>
        <v>0</v>
      </c>
      <c r="AB954" s="314" t="str">
        <f t="shared" si="47"/>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9"/>
        <v/>
      </c>
      <c r="T955" s="155" t="str">
        <f ca="1">IF(B955="","",IF(ISERROR(MATCH($J955,SorP!$B$1:$B$6226,0)),"",INDIRECT("'SorP'!$A$"&amp;MATCH($S955&amp;$J955,SorP!C:C,0))))</f>
        <v/>
      </c>
      <c r="U955" s="168"/>
      <c r="V955" s="169" t="e">
        <f>IF(C955="",NA(),MATCH($B955&amp;$C955,'Smelter Look-up'!$J:$J,0))</f>
        <v>#N/A</v>
      </c>
      <c r="X955" s="170">
        <f t="shared" ca="1" si="48"/>
        <v>0</v>
      </c>
      <c r="AB955" s="314" t="str">
        <f t="shared" si="47"/>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9"/>
        <v/>
      </c>
      <c r="T956" s="155" t="str">
        <f ca="1">IF(B956="","",IF(ISERROR(MATCH($J956,SorP!$B$1:$B$6226,0)),"",INDIRECT("'SorP'!$A$"&amp;MATCH($S956&amp;$J956,SorP!C:C,0))))</f>
        <v/>
      </c>
      <c r="U956" s="168"/>
      <c r="V956" s="169" t="e">
        <f>IF(C956="",NA(),MATCH($B956&amp;$C956,'Smelter Look-up'!$J:$J,0))</f>
        <v>#N/A</v>
      </c>
      <c r="X956" s="170">
        <f t="shared" ca="1" si="48"/>
        <v>0</v>
      </c>
      <c r="AB956" s="314" t="str">
        <f t="shared" si="47"/>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9"/>
        <v/>
      </c>
      <c r="T957" s="155" t="str">
        <f ca="1">IF(B957="","",IF(ISERROR(MATCH($J957,SorP!$B$1:$B$6226,0)),"",INDIRECT("'SorP'!$A$"&amp;MATCH($S957&amp;$J957,SorP!C:C,0))))</f>
        <v/>
      </c>
      <c r="U957" s="168"/>
      <c r="V957" s="169" t="e">
        <f>IF(C957="",NA(),MATCH($B957&amp;$C957,'Smelter Look-up'!$J:$J,0))</f>
        <v>#N/A</v>
      </c>
      <c r="X957" s="170">
        <f t="shared" ca="1" si="48"/>
        <v>0</v>
      </c>
      <c r="AB957" s="314" t="str">
        <f t="shared" si="47"/>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9"/>
        <v/>
      </c>
      <c r="T958" s="155" t="str">
        <f ca="1">IF(B958="","",IF(ISERROR(MATCH($J958,SorP!$B$1:$B$6226,0)),"",INDIRECT("'SorP'!$A$"&amp;MATCH($S958&amp;$J958,SorP!C:C,0))))</f>
        <v/>
      </c>
      <c r="U958" s="168"/>
      <c r="V958" s="169" t="e">
        <f>IF(C958="",NA(),MATCH($B958&amp;$C958,'Smelter Look-up'!$J:$J,0))</f>
        <v>#N/A</v>
      </c>
      <c r="X958" s="170">
        <f t="shared" ca="1" si="48"/>
        <v>0</v>
      </c>
      <c r="AB958" s="314" t="str">
        <f t="shared" ref="AB958:AB1021" si="50">IF(C958="","",B958)</f>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9"/>
        <v/>
      </c>
      <c r="T959" s="155" t="str">
        <f ca="1">IF(B959="","",IF(ISERROR(MATCH($J959,SorP!$B$1:$B$6226,0)),"",INDIRECT("'SorP'!$A$"&amp;MATCH($S959&amp;$J959,SorP!C:C,0))))</f>
        <v/>
      </c>
      <c r="U959" s="168"/>
      <c r="V959" s="169" t="e">
        <f>IF(C959="",NA(),MATCH($B959&amp;$C959,'Smelter Look-up'!$J:$J,0))</f>
        <v>#N/A</v>
      </c>
      <c r="X959" s="170">
        <f t="shared" ca="1" si="48"/>
        <v>0</v>
      </c>
      <c r="AB959" s="314" t="str">
        <f t="shared" si="50"/>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ca="1" si="49"/>
        <v/>
      </c>
      <c r="T960" s="155" t="str">
        <f ca="1">IF(B960="","",IF(ISERROR(MATCH($J960,SorP!$B$1:$B$6226,0)),"",INDIRECT("'SorP'!$A$"&amp;MATCH($S960&amp;$J960,SorP!C:C,0))))</f>
        <v/>
      </c>
      <c r="U960" s="168"/>
      <c r="V960" s="169" t="e">
        <f>IF(C960="",NA(),MATCH($B960&amp;$C960,'Smelter Look-up'!$J:$J,0))</f>
        <v>#N/A</v>
      </c>
      <c r="X960" s="170">
        <f t="shared" ca="1" si="48"/>
        <v>0</v>
      </c>
      <c r="AB960" s="314" t="str">
        <f t="shared" si="50"/>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50"/>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50"/>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50"/>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50"/>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50"/>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si="50"/>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ref="X1015:X1078" ca="1" si="51">IF(AND(C1015="Smelter not listed",OR(LEN(D1015)=0,LEN(E1015)=0)),1,0)</f>
        <v>0</v>
      </c>
      <c r="AB1015" s="314" t="str">
        <f t="shared" si="50"/>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ref="S1016:S1079" ca="1" si="52">IF(B1016="","",IF(ISERROR(MATCH($E1016,CL,0)),"Unknown",INDIRECT("'C'!$A$"&amp;MATCH($E1016,CL,0)+1)))</f>
        <v/>
      </c>
      <c r="T1016" s="155" t="str">
        <f ca="1">IF(B1016="","",IF(ISERROR(MATCH($J1016,SorP!$B$1:$B$6226,0)),"",INDIRECT("'SorP'!$A$"&amp;MATCH($S1016&amp;$J1016,SorP!C:C,0))))</f>
        <v/>
      </c>
      <c r="U1016" s="168"/>
      <c r="V1016" s="169" t="e">
        <f>IF(C1016="",NA(),MATCH($B1016&amp;$C1016,'Smelter Look-up'!$J:$J,0))</f>
        <v>#N/A</v>
      </c>
      <c r="X1016" s="170">
        <f t="shared" ca="1" si="51"/>
        <v>0</v>
      </c>
      <c r="AB1016" s="314" t="str">
        <f t="shared" si="50"/>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52"/>
        <v/>
      </c>
      <c r="T1017" s="155" t="str">
        <f ca="1">IF(B1017="","",IF(ISERROR(MATCH($J1017,SorP!$B$1:$B$6226,0)),"",INDIRECT("'SorP'!$A$"&amp;MATCH($S1017&amp;$J1017,SorP!C:C,0))))</f>
        <v/>
      </c>
      <c r="U1017" s="168"/>
      <c r="V1017" s="169" t="e">
        <f>IF(C1017="",NA(),MATCH($B1017&amp;$C1017,'Smelter Look-up'!$J:$J,0))</f>
        <v>#N/A</v>
      </c>
      <c r="X1017" s="170">
        <f t="shared" ca="1" si="51"/>
        <v>0</v>
      </c>
      <c r="AB1017" s="314" t="str">
        <f t="shared" si="50"/>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52"/>
        <v/>
      </c>
      <c r="T1018" s="155" t="str">
        <f ca="1">IF(B1018="","",IF(ISERROR(MATCH($J1018,SorP!$B$1:$B$6226,0)),"",INDIRECT("'SorP'!$A$"&amp;MATCH($S1018&amp;$J1018,SorP!C:C,0))))</f>
        <v/>
      </c>
      <c r="U1018" s="168"/>
      <c r="V1018" s="169" t="e">
        <f>IF(C1018="",NA(),MATCH($B1018&amp;$C1018,'Smelter Look-up'!$J:$J,0))</f>
        <v>#N/A</v>
      </c>
      <c r="X1018" s="170">
        <f t="shared" ca="1" si="51"/>
        <v>0</v>
      </c>
      <c r="AB1018" s="314" t="str">
        <f t="shared" si="50"/>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52"/>
        <v/>
      </c>
      <c r="T1019" s="155" t="str">
        <f ca="1">IF(B1019="","",IF(ISERROR(MATCH($J1019,SorP!$B$1:$B$6226,0)),"",INDIRECT("'SorP'!$A$"&amp;MATCH($S1019&amp;$J1019,SorP!C:C,0))))</f>
        <v/>
      </c>
      <c r="U1019" s="168"/>
      <c r="V1019" s="169" t="e">
        <f>IF(C1019="",NA(),MATCH($B1019&amp;$C1019,'Smelter Look-up'!$J:$J,0))</f>
        <v>#N/A</v>
      </c>
      <c r="X1019" s="170">
        <f t="shared" ca="1" si="51"/>
        <v>0</v>
      </c>
      <c r="AB1019" s="314" t="str">
        <f t="shared" si="50"/>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52"/>
        <v/>
      </c>
      <c r="T1020" s="155" t="str">
        <f ca="1">IF(B1020="","",IF(ISERROR(MATCH($J1020,SorP!$B$1:$B$6226,0)),"",INDIRECT("'SorP'!$A$"&amp;MATCH($S1020&amp;$J1020,SorP!C:C,0))))</f>
        <v/>
      </c>
      <c r="U1020" s="168"/>
      <c r="V1020" s="169" t="e">
        <f>IF(C1020="",NA(),MATCH($B1020&amp;$C1020,'Smelter Look-up'!$J:$J,0))</f>
        <v>#N/A</v>
      </c>
      <c r="X1020" s="170">
        <f t="shared" ca="1" si="51"/>
        <v>0</v>
      </c>
      <c r="AB1020" s="314" t="str">
        <f t="shared" si="50"/>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52"/>
        <v/>
      </c>
      <c r="T1021" s="155" t="str">
        <f ca="1">IF(B1021="","",IF(ISERROR(MATCH($J1021,SorP!$B$1:$B$6226,0)),"",INDIRECT("'SorP'!$A$"&amp;MATCH($S1021&amp;$J1021,SorP!C:C,0))))</f>
        <v/>
      </c>
      <c r="U1021" s="168"/>
      <c r="V1021" s="169" t="e">
        <f>IF(C1021="",NA(),MATCH($B1021&amp;$C1021,'Smelter Look-up'!$J:$J,0))</f>
        <v>#N/A</v>
      </c>
      <c r="X1021" s="170">
        <f t="shared" ca="1" si="51"/>
        <v>0</v>
      </c>
      <c r="AB1021" s="314" t="str">
        <f t="shared" si="50"/>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52"/>
        <v/>
      </c>
      <c r="T1022" s="155" t="str">
        <f ca="1">IF(B1022="","",IF(ISERROR(MATCH($J1022,SorP!$B$1:$B$6226,0)),"",INDIRECT("'SorP'!$A$"&amp;MATCH($S1022&amp;$J1022,SorP!C:C,0))))</f>
        <v/>
      </c>
      <c r="U1022" s="168"/>
      <c r="V1022" s="169" t="e">
        <f>IF(C1022="",NA(),MATCH($B1022&amp;$C1022,'Smelter Look-up'!$J:$J,0))</f>
        <v>#N/A</v>
      </c>
      <c r="X1022" s="170">
        <f t="shared" ca="1" si="51"/>
        <v>0</v>
      </c>
      <c r="AB1022" s="314" t="str">
        <f t="shared" ref="AB1022:AB1085" si="53">IF(C1022="","",B1022)</f>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52"/>
        <v/>
      </c>
      <c r="T1023" s="155" t="str">
        <f ca="1">IF(B1023="","",IF(ISERROR(MATCH($J1023,SorP!$B$1:$B$6226,0)),"",INDIRECT("'SorP'!$A$"&amp;MATCH($S1023&amp;$J1023,SorP!C:C,0))))</f>
        <v/>
      </c>
      <c r="U1023" s="168"/>
      <c r="V1023" s="169" t="e">
        <f>IF(C1023="",NA(),MATCH($B1023&amp;$C1023,'Smelter Look-up'!$J:$J,0))</f>
        <v>#N/A</v>
      </c>
      <c r="X1023" s="170">
        <f t="shared" ca="1" si="51"/>
        <v>0</v>
      </c>
      <c r="AB1023" s="314" t="str">
        <f t="shared" si="53"/>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ca="1" si="52"/>
        <v/>
      </c>
      <c r="T1024" s="155" t="str">
        <f ca="1">IF(B1024="","",IF(ISERROR(MATCH($J1024,SorP!$B$1:$B$6226,0)),"",INDIRECT("'SorP'!$A$"&amp;MATCH($S1024&amp;$J1024,SorP!C:C,0))))</f>
        <v/>
      </c>
      <c r="U1024" s="168"/>
      <c r="V1024" s="169" t="e">
        <f>IF(C1024="",NA(),MATCH($B1024&amp;$C1024,'Smelter Look-up'!$J:$J,0))</f>
        <v>#N/A</v>
      </c>
      <c r="X1024" s="170">
        <f t="shared" ca="1" si="51"/>
        <v>0</v>
      </c>
      <c r="AB1024" s="314" t="str">
        <f t="shared" si="53"/>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3"/>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3"/>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3"/>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3"/>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3"/>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si="53"/>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ref="X1079:X1142" ca="1" si="54">IF(AND(C1079="Smelter not listed",OR(LEN(D1079)=0,LEN(E1079)=0)),1,0)</f>
        <v>0</v>
      </c>
      <c r="AB1079" s="314" t="str">
        <f t="shared" si="53"/>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ref="S1080:S1143" ca="1" si="55">IF(B1080="","",IF(ISERROR(MATCH($E1080,CL,0)),"Unknown",INDIRECT("'C'!$A$"&amp;MATCH($E1080,CL,0)+1)))</f>
        <v/>
      </c>
      <c r="T1080" s="155" t="str">
        <f ca="1">IF(B1080="","",IF(ISERROR(MATCH($J1080,SorP!$B$1:$B$6226,0)),"",INDIRECT("'SorP'!$A$"&amp;MATCH($S1080&amp;$J1080,SorP!C:C,0))))</f>
        <v/>
      </c>
      <c r="U1080" s="168"/>
      <c r="V1080" s="169" t="e">
        <f>IF(C1080="",NA(),MATCH($B1080&amp;$C1080,'Smelter Look-up'!$J:$J,0))</f>
        <v>#N/A</v>
      </c>
      <c r="X1080" s="170">
        <f t="shared" ca="1" si="54"/>
        <v>0</v>
      </c>
      <c r="AB1080" s="314" t="str">
        <f t="shared" si="53"/>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5"/>
        <v/>
      </c>
      <c r="T1081" s="155" t="str">
        <f ca="1">IF(B1081="","",IF(ISERROR(MATCH($J1081,SorP!$B$1:$B$6226,0)),"",INDIRECT("'SorP'!$A$"&amp;MATCH($S1081&amp;$J1081,SorP!C:C,0))))</f>
        <v/>
      </c>
      <c r="U1081" s="168"/>
      <c r="V1081" s="169" t="e">
        <f>IF(C1081="",NA(),MATCH($B1081&amp;$C1081,'Smelter Look-up'!$J:$J,0))</f>
        <v>#N/A</v>
      </c>
      <c r="X1081" s="170">
        <f t="shared" ca="1" si="54"/>
        <v>0</v>
      </c>
      <c r="AB1081" s="314" t="str">
        <f t="shared" si="53"/>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5"/>
        <v/>
      </c>
      <c r="T1082" s="155" t="str">
        <f ca="1">IF(B1082="","",IF(ISERROR(MATCH($J1082,SorP!$B$1:$B$6226,0)),"",INDIRECT("'SorP'!$A$"&amp;MATCH($S1082&amp;$J1082,SorP!C:C,0))))</f>
        <v/>
      </c>
      <c r="U1082" s="168"/>
      <c r="V1082" s="169" t="e">
        <f>IF(C1082="",NA(),MATCH($B1082&amp;$C1082,'Smelter Look-up'!$J:$J,0))</f>
        <v>#N/A</v>
      </c>
      <c r="X1082" s="170">
        <f t="shared" ca="1" si="54"/>
        <v>0</v>
      </c>
      <c r="AB1082" s="314" t="str">
        <f t="shared" si="53"/>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5"/>
        <v/>
      </c>
      <c r="T1083" s="155" t="str">
        <f ca="1">IF(B1083="","",IF(ISERROR(MATCH($J1083,SorP!$B$1:$B$6226,0)),"",INDIRECT("'SorP'!$A$"&amp;MATCH($S1083&amp;$J1083,SorP!C:C,0))))</f>
        <v/>
      </c>
      <c r="U1083" s="168"/>
      <c r="V1083" s="169" t="e">
        <f>IF(C1083="",NA(),MATCH($B1083&amp;$C1083,'Smelter Look-up'!$J:$J,0))</f>
        <v>#N/A</v>
      </c>
      <c r="X1083" s="170">
        <f t="shared" ca="1" si="54"/>
        <v>0</v>
      </c>
      <c r="AB1083" s="314" t="str">
        <f t="shared" si="53"/>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5"/>
        <v/>
      </c>
      <c r="T1084" s="155" t="str">
        <f ca="1">IF(B1084="","",IF(ISERROR(MATCH($J1084,SorP!$B$1:$B$6226,0)),"",INDIRECT("'SorP'!$A$"&amp;MATCH($S1084&amp;$J1084,SorP!C:C,0))))</f>
        <v/>
      </c>
      <c r="U1084" s="168"/>
      <c r="V1084" s="169" t="e">
        <f>IF(C1084="",NA(),MATCH($B1084&amp;$C1084,'Smelter Look-up'!$J:$J,0))</f>
        <v>#N/A</v>
      </c>
      <c r="X1084" s="170">
        <f t="shared" ca="1" si="54"/>
        <v>0</v>
      </c>
      <c r="AB1084" s="314" t="str">
        <f t="shared" si="53"/>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5"/>
        <v/>
      </c>
      <c r="T1085" s="155" t="str">
        <f ca="1">IF(B1085="","",IF(ISERROR(MATCH($J1085,SorP!$B$1:$B$6226,0)),"",INDIRECT("'SorP'!$A$"&amp;MATCH($S1085&amp;$J1085,SorP!C:C,0))))</f>
        <v/>
      </c>
      <c r="U1085" s="168"/>
      <c r="V1085" s="169" t="e">
        <f>IF(C1085="",NA(),MATCH($B1085&amp;$C1085,'Smelter Look-up'!$J:$J,0))</f>
        <v>#N/A</v>
      </c>
      <c r="X1085" s="170">
        <f t="shared" ca="1" si="54"/>
        <v>0</v>
      </c>
      <c r="AB1085" s="314" t="str">
        <f t="shared" si="53"/>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5"/>
        <v/>
      </c>
      <c r="T1086" s="155" t="str">
        <f ca="1">IF(B1086="","",IF(ISERROR(MATCH($J1086,SorP!$B$1:$B$6226,0)),"",INDIRECT("'SorP'!$A$"&amp;MATCH($S1086&amp;$J1086,SorP!C:C,0))))</f>
        <v/>
      </c>
      <c r="U1086" s="168"/>
      <c r="V1086" s="169" t="e">
        <f>IF(C1086="",NA(),MATCH($B1086&amp;$C1086,'Smelter Look-up'!$J:$J,0))</f>
        <v>#N/A</v>
      </c>
      <c r="X1086" s="170">
        <f t="shared" ca="1" si="54"/>
        <v>0</v>
      </c>
      <c r="AB1086" s="314" t="str">
        <f t="shared" ref="AB1086:AB1149" si="56">IF(C1086="","",B1086)</f>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5"/>
        <v/>
      </c>
      <c r="T1087" s="155" t="str">
        <f ca="1">IF(B1087="","",IF(ISERROR(MATCH($J1087,SorP!$B$1:$B$6226,0)),"",INDIRECT("'SorP'!$A$"&amp;MATCH($S1087&amp;$J1087,SorP!C:C,0))))</f>
        <v/>
      </c>
      <c r="U1087" s="168"/>
      <c r="V1087" s="169" t="e">
        <f>IF(C1087="",NA(),MATCH($B1087&amp;$C1087,'Smelter Look-up'!$J:$J,0))</f>
        <v>#N/A</v>
      </c>
      <c r="X1087" s="170">
        <f t="shared" ca="1" si="54"/>
        <v>0</v>
      </c>
      <c r="AB1087" s="314" t="str">
        <f t="shared" si="56"/>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ca="1" si="55"/>
        <v/>
      </c>
      <c r="T1088" s="155" t="str">
        <f ca="1">IF(B1088="","",IF(ISERROR(MATCH($J1088,SorP!$B$1:$B$6226,0)),"",INDIRECT("'SorP'!$A$"&amp;MATCH($S1088&amp;$J1088,SorP!C:C,0))))</f>
        <v/>
      </c>
      <c r="U1088" s="168"/>
      <c r="V1088" s="169" t="e">
        <f>IF(C1088="",NA(),MATCH($B1088&amp;$C1088,'Smelter Look-up'!$J:$J,0))</f>
        <v>#N/A</v>
      </c>
      <c r="X1088" s="170">
        <f t="shared" ca="1" si="54"/>
        <v>0</v>
      </c>
      <c r="AB1088" s="314" t="str">
        <f t="shared" si="56"/>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6"/>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6"/>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6"/>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6"/>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6"/>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si="56"/>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ref="X1143:X1206" ca="1" si="57">IF(AND(C1143="Smelter not listed",OR(LEN(D1143)=0,LEN(E1143)=0)),1,0)</f>
        <v>0</v>
      </c>
      <c r="AB1143" s="314" t="str">
        <f t="shared" si="56"/>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ref="S1144:S1207" ca="1" si="58">IF(B1144="","",IF(ISERROR(MATCH($E1144,CL,0)),"Unknown",INDIRECT("'C'!$A$"&amp;MATCH($E1144,CL,0)+1)))</f>
        <v/>
      </c>
      <c r="T1144" s="155" t="str">
        <f ca="1">IF(B1144="","",IF(ISERROR(MATCH($J1144,SorP!$B$1:$B$6226,0)),"",INDIRECT("'SorP'!$A$"&amp;MATCH($S1144&amp;$J1144,SorP!C:C,0))))</f>
        <v/>
      </c>
      <c r="U1144" s="168"/>
      <c r="V1144" s="169" t="e">
        <f>IF(C1144="",NA(),MATCH($B1144&amp;$C1144,'Smelter Look-up'!$J:$J,0))</f>
        <v>#N/A</v>
      </c>
      <c r="X1144" s="170">
        <f t="shared" ca="1" si="57"/>
        <v>0</v>
      </c>
      <c r="AB1144" s="314" t="str">
        <f t="shared" si="56"/>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8"/>
        <v/>
      </c>
      <c r="T1145" s="155" t="str">
        <f ca="1">IF(B1145="","",IF(ISERROR(MATCH($J1145,SorP!$B$1:$B$6226,0)),"",INDIRECT("'SorP'!$A$"&amp;MATCH($S1145&amp;$J1145,SorP!C:C,0))))</f>
        <v/>
      </c>
      <c r="U1145" s="168"/>
      <c r="V1145" s="169" t="e">
        <f>IF(C1145="",NA(),MATCH($B1145&amp;$C1145,'Smelter Look-up'!$J:$J,0))</f>
        <v>#N/A</v>
      </c>
      <c r="X1145" s="170">
        <f t="shared" ca="1" si="57"/>
        <v>0</v>
      </c>
      <c r="AB1145" s="314" t="str">
        <f t="shared" si="56"/>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8"/>
        <v/>
      </c>
      <c r="T1146" s="155" t="str">
        <f ca="1">IF(B1146="","",IF(ISERROR(MATCH($J1146,SorP!$B$1:$B$6226,0)),"",INDIRECT("'SorP'!$A$"&amp;MATCH($S1146&amp;$J1146,SorP!C:C,0))))</f>
        <v/>
      </c>
      <c r="U1146" s="168"/>
      <c r="V1146" s="169" t="e">
        <f>IF(C1146="",NA(),MATCH($B1146&amp;$C1146,'Smelter Look-up'!$J:$J,0))</f>
        <v>#N/A</v>
      </c>
      <c r="X1146" s="170">
        <f t="shared" ca="1" si="57"/>
        <v>0</v>
      </c>
      <c r="AB1146" s="314" t="str">
        <f t="shared" si="56"/>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8"/>
        <v/>
      </c>
      <c r="T1147" s="155" t="str">
        <f ca="1">IF(B1147="","",IF(ISERROR(MATCH($J1147,SorP!$B$1:$B$6226,0)),"",INDIRECT("'SorP'!$A$"&amp;MATCH($S1147&amp;$J1147,SorP!C:C,0))))</f>
        <v/>
      </c>
      <c r="U1147" s="168"/>
      <c r="V1147" s="169" t="e">
        <f>IF(C1147="",NA(),MATCH($B1147&amp;$C1147,'Smelter Look-up'!$J:$J,0))</f>
        <v>#N/A</v>
      </c>
      <c r="X1147" s="170">
        <f t="shared" ca="1" si="57"/>
        <v>0</v>
      </c>
      <c r="AB1147" s="314" t="str">
        <f t="shared" si="56"/>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8"/>
        <v/>
      </c>
      <c r="T1148" s="155" t="str">
        <f ca="1">IF(B1148="","",IF(ISERROR(MATCH($J1148,SorP!$B$1:$B$6226,0)),"",INDIRECT("'SorP'!$A$"&amp;MATCH($S1148&amp;$J1148,SorP!C:C,0))))</f>
        <v/>
      </c>
      <c r="U1148" s="168"/>
      <c r="V1148" s="169" t="e">
        <f>IF(C1148="",NA(),MATCH($B1148&amp;$C1148,'Smelter Look-up'!$J:$J,0))</f>
        <v>#N/A</v>
      </c>
      <c r="X1148" s="170">
        <f t="shared" ca="1" si="57"/>
        <v>0</v>
      </c>
      <c r="AB1148" s="314" t="str">
        <f t="shared" si="56"/>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8"/>
        <v/>
      </c>
      <c r="T1149" s="155" t="str">
        <f ca="1">IF(B1149="","",IF(ISERROR(MATCH($J1149,SorP!$B$1:$B$6226,0)),"",INDIRECT("'SorP'!$A$"&amp;MATCH($S1149&amp;$J1149,SorP!C:C,0))))</f>
        <v/>
      </c>
      <c r="U1149" s="168"/>
      <c r="V1149" s="169" t="e">
        <f>IF(C1149="",NA(),MATCH($B1149&amp;$C1149,'Smelter Look-up'!$J:$J,0))</f>
        <v>#N/A</v>
      </c>
      <c r="X1149" s="170">
        <f t="shared" ca="1" si="57"/>
        <v>0</v>
      </c>
      <c r="AB1149" s="314" t="str">
        <f t="shared" si="56"/>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8"/>
        <v/>
      </c>
      <c r="T1150" s="155" t="str">
        <f ca="1">IF(B1150="","",IF(ISERROR(MATCH($J1150,SorP!$B$1:$B$6226,0)),"",INDIRECT("'SorP'!$A$"&amp;MATCH($S1150&amp;$J1150,SorP!C:C,0))))</f>
        <v/>
      </c>
      <c r="U1150" s="168"/>
      <c r="V1150" s="169" t="e">
        <f>IF(C1150="",NA(),MATCH($B1150&amp;$C1150,'Smelter Look-up'!$J:$J,0))</f>
        <v>#N/A</v>
      </c>
      <c r="X1150" s="170">
        <f t="shared" ca="1" si="57"/>
        <v>0</v>
      </c>
      <c r="AB1150" s="314" t="str">
        <f t="shared" ref="AB1150:AB1213" si="59">IF(C1150="","",B1150)</f>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8"/>
        <v/>
      </c>
      <c r="T1151" s="155" t="str">
        <f ca="1">IF(B1151="","",IF(ISERROR(MATCH($J1151,SorP!$B$1:$B$6226,0)),"",INDIRECT("'SorP'!$A$"&amp;MATCH($S1151&amp;$J1151,SorP!C:C,0))))</f>
        <v/>
      </c>
      <c r="U1151" s="168"/>
      <c r="V1151" s="169" t="e">
        <f>IF(C1151="",NA(),MATCH($B1151&amp;$C1151,'Smelter Look-up'!$J:$J,0))</f>
        <v>#N/A</v>
      </c>
      <c r="X1151" s="170">
        <f t="shared" ca="1" si="57"/>
        <v>0</v>
      </c>
      <c r="AB1151" s="314" t="str">
        <f t="shared" si="59"/>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ca="1" si="58"/>
        <v/>
      </c>
      <c r="T1152" s="155" t="str">
        <f ca="1">IF(B1152="","",IF(ISERROR(MATCH($J1152,SorP!$B$1:$B$6226,0)),"",INDIRECT("'SorP'!$A$"&amp;MATCH($S1152&amp;$J1152,SorP!C:C,0))))</f>
        <v/>
      </c>
      <c r="U1152" s="168"/>
      <c r="V1152" s="169" t="e">
        <f>IF(C1152="",NA(),MATCH($B1152&amp;$C1152,'Smelter Look-up'!$J:$J,0))</f>
        <v>#N/A</v>
      </c>
      <c r="X1152" s="170">
        <f t="shared" ca="1" si="57"/>
        <v>0</v>
      </c>
      <c r="AB1152" s="314" t="str">
        <f t="shared" si="59"/>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9"/>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9"/>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9"/>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9"/>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9"/>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si="59"/>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ref="X1207:X1270" ca="1" si="60">IF(AND(C1207="Smelter not listed",OR(LEN(D1207)=0,LEN(E1207)=0)),1,0)</f>
        <v>0</v>
      </c>
      <c r="AB1207" s="314" t="str">
        <f t="shared" si="59"/>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ref="S1208:S1271" ca="1" si="61">IF(B1208="","",IF(ISERROR(MATCH($E1208,CL,0)),"Unknown",INDIRECT("'C'!$A$"&amp;MATCH($E1208,CL,0)+1)))</f>
        <v/>
      </c>
      <c r="T1208" s="155" t="str">
        <f ca="1">IF(B1208="","",IF(ISERROR(MATCH($J1208,SorP!$B$1:$B$6226,0)),"",INDIRECT("'SorP'!$A$"&amp;MATCH($S1208&amp;$J1208,SorP!C:C,0))))</f>
        <v/>
      </c>
      <c r="U1208" s="168"/>
      <c r="V1208" s="169" t="e">
        <f>IF(C1208="",NA(),MATCH($B1208&amp;$C1208,'Smelter Look-up'!$J:$J,0))</f>
        <v>#N/A</v>
      </c>
      <c r="X1208" s="170">
        <f t="shared" ca="1" si="60"/>
        <v>0</v>
      </c>
      <c r="AB1208" s="314" t="str">
        <f t="shared" si="59"/>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61"/>
        <v/>
      </c>
      <c r="T1209" s="155" t="str">
        <f ca="1">IF(B1209="","",IF(ISERROR(MATCH($J1209,SorP!$B$1:$B$6226,0)),"",INDIRECT("'SorP'!$A$"&amp;MATCH($S1209&amp;$J1209,SorP!C:C,0))))</f>
        <v/>
      </c>
      <c r="U1209" s="168"/>
      <c r="V1209" s="169" t="e">
        <f>IF(C1209="",NA(),MATCH($B1209&amp;$C1209,'Smelter Look-up'!$J:$J,0))</f>
        <v>#N/A</v>
      </c>
      <c r="X1209" s="170">
        <f t="shared" ca="1" si="60"/>
        <v>0</v>
      </c>
      <c r="AB1209" s="314" t="str">
        <f t="shared" si="59"/>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61"/>
        <v/>
      </c>
      <c r="T1210" s="155" t="str">
        <f ca="1">IF(B1210="","",IF(ISERROR(MATCH($J1210,SorP!$B$1:$B$6226,0)),"",INDIRECT("'SorP'!$A$"&amp;MATCH($S1210&amp;$J1210,SorP!C:C,0))))</f>
        <v/>
      </c>
      <c r="U1210" s="168"/>
      <c r="V1210" s="169" t="e">
        <f>IF(C1210="",NA(),MATCH($B1210&amp;$C1210,'Smelter Look-up'!$J:$J,0))</f>
        <v>#N/A</v>
      </c>
      <c r="X1210" s="170">
        <f t="shared" ca="1" si="60"/>
        <v>0</v>
      </c>
      <c r="AB1210" s="314" t="str">
        <f t="shared" si="59"/>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61"/>
        <v/>
      </c>
      <c r="T1211" s="155" t="str">
        <f ca="1">IF(B1211="","",IF(ISERROR(MATCH($J1211,SorP!$B$1:$B$6226,0)),"",INDIRECT("'SorP'!$A$"&amp;MATCH($S1211&amp;$J1211,SorP!C:C,0))))</f>
        <v/>
      </c>
      <c r="U1211" s="168"/>
      <c r="V1211" s="169" t="e">
        <f>IF(C1211="",NA(),MATCH($B1211&amp;$C1211,'Smelter Look-up'!$J:$J,0))</f>
        <v>#N/A</v>
      </c>
      <c r="X1211" s="170">
        <f t="shared" ca="1" si="60"/>
        <v>0</v>
      </c>
      <c r="AB1211" s="314" t="str">
        <f t="shared" si="59"/>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61"/>
        <v/>
      </c>
      <c r="T1212" s="155" t="str">
        <f ca="1">IF(B1212="","",IF(ISERROR(MATCH($J1212,SorP!$B$1:$B$6226,0)),"",INDIRECT("'SorP'!$A$"&amp;MATCH($S1212&amp;$J1212,SorP!C:C,0))))</f>
        <v/>
      </c>
      <c r="U1212" s="168"/>
      <c r="V1212" s="169" t="e">
        <f>IF(C1212="",NA(),MATCH($B1212&amp;$C1212,'Smelter Look-up'!$J:$J,0))</f>
        <v>#N/A</v>
      </c>
      <c r="X1212" s="170">
        <f t="shared" ca="1" si="60"/>
        <v>0</v>
      </c>
      <c r="AB1212" s="314" t="str">
        <f t="shared" si="59"/>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61"/>
        <v/>
      </c>
      <c r="T1213" s="155" t="str">
        <f ca="1">IF(B1213="","",IF(ISERROR(MATCH($J1213,SorP!$B$1:$B$6226,0)),"",INDIRECT("'SorP'!$A$"&amp;MATCH($S1213&amp;$J1213,SorP!C:C,0))))</f>
        <v/>
      </c>
      <c r="U1213" s="168"/>
      <c r="V1213" s="169" t="e">
        <f>IF(C1213="",NA(),MATCH($B1213&amp;$C1213,'Smelter Look-up'!$J:$J,0))</f>
        <v>#N/A</v>
      </c>
      <c r="X1213" s="170">
        <f t="shared" ca="1" si="60"/>
        <v>0</v>
      </c>
      <c r="AB1213" s="314" t="str">
        <f t="shared" si="59"/>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61"/>
        <v/>
      </c>
      <c r="T1214" s="155" t="str">
        <f ca="1">IF(B1214="","",IF(ISERROR(MATCH($J1214,SorP!$B$1:$B$6226,0)),"",INDIRECT("'SorP'!$A$"&amp;MATCH($S1214&amp;$J1214,SorP!C:C,0))))</f>
        <v/>
      </c>
      <c r="U1214" s="168"/>
      <c r="V1214" s="169" t="e">
        <f>IF(C1214="",NA(),MATCH($B1214&amp;$C1214,'Smelter Look-up'!$J:$J,0))</f>
        <v>#N/A</v>
      </c>
      <c r="X1214" s="170">
        <f t="shared" ca="1" si="60"/>
        <v>0</v>
      </c>
      <c r="AB1214" s="314" t="str">
        <f t="shared" ref="AB1214:AB1277" si="62">IF(C1214="","",B1214)</f>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61"/>
        <v/>
      </c>
      <c r="T1215" s="155" t="str">
        <f ca="1">IF(B1215="","",IF(ISERROR(MATCH($J1215,SorP!$B$1:$B$6226,0)),"",INDIRECT("'SorP'!$A$"&amp;MATCH($S1215&amp;$J1215,SorP!C:C,0))))</f>
        <v/>
      </c>
      <c r="U1215" s="168"/>
      <c r="V1215" s="169" t="e">
        <f>IF(C1215="",NA(),MATCH($B1215&amp;$C1215,'Smelter Look-up'!$J:$J,0))</f>
        <v>#N/A</v>
      </c>
      <c r="X1215" s="170">
        <f t="shared" ca="1" si="60"/>
        <v>0</v>
      </c>
      <c r="AB1215" s="314" t="str">
        <f t="shared" si="62"/>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ca="1" si="61"/>
        <v/>
      </c>
      <c r="T1216" s="155" t="str">
        <f ca="1">IF(B1216="","",IF(ISERROR(MATCH($J1216,SorP!$B$1:$B$6226,0)),"",INDIRECT("'SorP'!$A$"&amp;MATCH($S1216&amp;$J1216,SorP!C:C,0))))</f>
        <v/>
      </c>
      <c r="U1216" s="168"/>
      <c r="V1216" s="169" t="e">
        <f>IF(C1216="",NA(),MATCH($B1216&amp;$C1216,'Smelter Look-up'!$J:$J,0))</f>
        <v>#N/A</v>
      </c>
      <c r="X1216" s="170">
        <f t="shared" ca="1" si="60"/>
        <v>0</v>
      </c>
      <c r="AB1216" s="314" t="str">
        <f t="shared" si="62"/>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62"/>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62"/>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62"/>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62"/>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62"/>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si="62"/>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ref="X1271:X1334" ca="1" si="63">IF(AND(C1271="Smelter not listed",OR(LEN(D1271)=0,LEN(E1271)=0)),1,0)</f>
        <v>0</v>
      </c>
      <c r="AB1271" s="314" t="str">
        <f t="shared" si="62"/>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ref="S1272:S1335" ca="1" si="64">IF(B1272="","",IF(ISERROR(MATCH($E1272,CL,0)),"Unknown",INDIRECT("'C'!$A$"&amp;MATCH($E1272,CL,0)+1)))</f>
        <v/>
      </c>
      <c r="T1272" s="155" t="str">
        <f ca="1">IF(B1272="","",IF(ISERROR(MATCH($J1272,SorP!$B$1:$B$6226,0)),"",INDIRECT("'SorP'!$A$"&amp;MATCH($S1272&amp;$J1272,SorP!C:C,0))))</f>
        <v/>
      </c>
      <c r="U1272" s="168"/>
      <c r="V1272" s="169" t="e">
        <f>IF(C1272="",NA(),MATCH($B1272&amp;$C1272,'Smelter Look-up'!$J:$J,0))</f>
        <v>#N/A</v>
      </c>
      <c r="X1272" s="170">
        <f t="shared" ca="1" si="63"/>
        <v>0</v>
      </c>
      <c r="AB1272" s="314" t="str">
        <f t="shared" si="62"/>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4"/>
        <v/>
      </c>
      <c r="T1273" s="155" t="str">
        <f ca="1">IF(B1273="","",IF(ISERROR(MATCH($J1273,SorP!$B$1:$B$6226,0)),"",INDIRECT("'SorP'!$A$"&amp;MATCH($S1273&amp;$J1273,SorP!C:C,0))))</f>
        <v/>
      </c>
      <c r="U1273" s="168"/>
      <c r="V1273" s="169" t="e">
        <f>IF(C1273="",NA(),MATCH($B1273&amp;$C1273,'Smelter Look-up'!$J:$J,0))</f>
        <v>#N/A</v>
      </c>
      <c r="X1273" s="170">
        <f t="shared" ca="1" si="63"/>
        <v>0</v>
      </c>
      <c r="AB1273" s="314" t="str">
        <f t="shared" si="62"/>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4"/>
        <v/>
      </c>
      <c r="T1274" s="155" t="str">
        <f ca="1">IF(B1274="","",IF(ISERROR(MATCH($J1274,SorP!$B$1:$B$6226,0)),"",INDIRECT("'SorP'!$A$"&amp;MATCH($S1274&amp;$J1274,SorP!C:C,0))))</f>
        <v/>
      </c>
      <c r="U1274" s="168"/>
      <c r="V1274" s="169" t="e">
        <f>IF(C1274="",NA(),MATCH($B1274&amp;$C1274,'Smelter Look-up'!$J:$J,0))</f>
        <v>#N/A</v>
      </c>
      <c r="X1274" s="170">
        <f t="shared" ca="1" si="63"/>
        <v>0</v>
      </c>
      <c r="AB1274" s="314" t="str">
        <f t="shared" si="62"/>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4"/>
        <v/>
      </c>
      <c r="T1275" s="155" t="str">
        <f ca="1">IF(B1275="","",IF(ISERROR(MATCH($J1275,SorP!$B$1:$B$6226,0)),"",INDIRECT("'SorP'!$A$"&amp;MATCH($S1275&amp;$J1275,SorP!C:C,0))))</f>
        <v/>
      </c>
      <c r="U1275" s="168"/>
      <c r="V1275" s="169" t="e">
        <f>IF(C1275="",NA(),MATCH($B1275&amp;$C1275,'Smelter Look-up'!$J:$J,0))</f>
        <v>#N/A</v>
      </c>
      <c r="X1275" s="170">
        <f t="shared" ca="1" si="63"/>
        <v>0</v>
      </c>
      <c r="AB1275" s="314" t="str">
        <f t="shared" si="62"/>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4"/>
        <v/>
      </c>
      <c r="T1276" s="155" t="str">
        <f ca="1">IF(B1276="","",IF(ISERROR(MATCH($J1276,SorP!$B$1:$B$6226,0)),"",INDIRECT("'SorP'!$A$"&amp;MATCH($S1276&amp;$J1276,SorP!C:C,0))))</f>
        <v/>
      </c>
      <c r="U1276" s="168"/>
      <c r="V1276" s="169" t="e">
        <f>IF(C1276="",NA(),MATCH($B1276&amp;$C1276,'Smelter Look-up'!$J:$J,0))</f>
        <v>#N/A</v>
      </c>
      <c r="X1276" s="170">
        <f t="shared" ca="1" si="63"/>
        <v>0</v>
      </c>
      <c r="AB1276" s="314" t="str">
        <f t="shared" si="62"/>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4"/>
        <v/>
      </c>
      <c r="T1277" s="155" t="str">
        <f ca="1">IF(B1277="","",IF(ISERROR(MATCH($J1277,SorP!$B$1:$B$6226,0)),"",INDIRECT("'SorP'!$A$"&amp;MATCH($S1277&amp;$J1277,SorP!C:C,0))))</f>
        <v/>
      </c>
      <c r="U1277" s="168"/>
      <c r="V1277" s="169" t="e">
        <f>IF(C1277="",NA(),MATCH($B1277&amp;$C1277,'Smelter Look-up'!$J:$J,0))</f>
        <v>#N/A</v>
      </c>
      <c r="X1277" s="170">
        <f t="shared" ca="1" si="63"/>
        <v>0</v>
      </c>
      <c r="AB1277" s="314" t="str">
        <f t="shared" si="62"/>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4"/>
        <v/>
      </c>
      <c r="T1278" s="155" t="str">
        <f ca="1">IF(B1278="","",IF(ISERROR(MATCH($J1278,SorP!$B$1:$B$6226,0)),"",INDIRECT("'SorP'!$A$"&amp;MATCH($S1278&amp;$J1278,SorP!C:C,0))))</f>
        <v/>
      </c>
      <c r="U1278" s="168"/>
      <c r="V1278" s="169" t="e">
        <f>IF(C1278="",NA(),MATCH($B1278&amp;$C1278,'Smelter Look-up'!$J:$J,0))</f>
        <v>#N/A</v>
      </c>
      <c r="X1278" s="170">
        <f t="shared" ca="1" si="63"/>
        <v>0</v>
      </c>
      <c r="AB1278" s="314" t="str">
        <f t="shared" ref="AB1278:AB1341" si="65">IF(C1278="","",B1278)</f>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4"/>
        <v/>
      </c>
      <c r="T1279" s="155" t="str">
        <f ca="1">IF(B1279="","",IF(ISERROR(MATCH($J1279,SorP!$B$1:$B$6226,0)),"",INDIRECT("'SorP'!$A$"&amp;MATCH($S1279&amp;$J1279,SorP!C:C,0))))</f>
        <v/>
      </c>
      <c r="U1279" s="168"/>
      <c r="V1279" s="169" t="e">
        <f>IF(C1279="",NA(),MATCH($B1279&amp;$C1279,'Smelter Look-up'!$J:$J,0))</f>
        <v>#N/A</v>
      </c>
      <c r="X1279" s="170">
        <f t="shared" ca="1" si="63"/>
        <v>0</v>
      </c>
      <c r="AB1279" s="314" t="str">
        <f t="shared" si="65"/>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ca="1" si="64"/>
        <v/>
      </c>
      <c r="T1280" s="155" t="str">
        <f ca="1">IF(B1280="","",IF(ISERROR(MATCH($J1280,SorP!$B$1:$B$6226,0)),"",INDIRECT("'SorP'!$A$"&amp;MATCH($S1280&amp;$J1280,SorP!C:C,0))))</f>
        <v/>
      </c>
      <c r="U1280" s="168"/>
      <c r="V1280" s="169" t="e">
        <f>IF(C1280="",NA(),MATCH($B1280&amp;$C1280,'Smelter Look-up'!$J:$J,0))</f>
        <v>#N/A</v>
      </c>
      <c r="X1280" s="170">
        <f t="shared" ca="1" si="63"/>
        <v>0</v>
      </c>
      <c r="AB1280" s="314" t="str">
        <f t="shared" si="65"/>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5"/>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5"/>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5"/>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5"/>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5"/>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si="65"/>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ref="X1335:X1398" ca="1" si="66">IF(AND(C1335="Smelter not listed",OR(LEN(D1335)=0,LEN(E1335)=0)),1,0)</f>
        <v>0</v>
      </c>
      <c r="AB1335" s="314" t="str">
        <f t="shared" si="65"/>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ref="S1336:S1399" ca="1" si="67">IF(B1336="","",IF(ISERROR(MATCH($E1336,CL,0)),"Unknown",INDIRECT("'C'!$A$"&amp;MATCH($E1336,CL,0)+1)))</f>
        <v/>
      </c>
      <c r="T1336" s="155" t="str">
        <f ca="1">IF(B1336="","",IF(ISERROR(MATCH($J1336,SorP!$B$1:$B$6226,0)),"",INDIRECT("'SorP'!$A$"&amp;MATCH($S1336&amp;$J1336,SorP!C:C,0))))</f>
        <v/>
      </c>
      <c r="U1336" s="168"/>
      <c r="V1336" s="169" t="e">
        <f>IF(C1336="",NA(),MATCH($B1336&amp;$C1336,'Smelter Look-up'!$J:$J,0))</f>
        <v>#N/A</v>
      </c>
      <c r="X1336" s="170">
        <f t="shared" ca="1" si="66"/>
        <v>0</v>
      </c>
      <c r="AB1336" s="314" t="str">
        <f t="shared" si="65"/>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7"/>
        <v/>
      </c>
      <c r="T1337" s="155" t="str">
        <f ca="1">IF(B1337="","",IF(ISERROR(MATCH($J1337,SorP!$B$1:$B$6226,0)),"",INDIRECT("'SorP'!$A$"&amp;MATCH($S1337&amp;$J1337,SorP!C:C,0))))</f>
        <v/>
      </c>
      <c r="U1337" s="168"/>
      <c r="V1337" s="169" t="e">
        <f>IF(C1337="",NA(),MATCH($B1337&amp;$C1337,'Smelter Look-up'!$J:$J,0))</f>
        <v>#N/A</v>
      </c>
      <c r="X1337" s="170">
        <f t="shared" ca="1" si="66"/>
        <v>0</v>
      </c>
      <c r="AB1337" s="314" t="str">
        <f t="shared" si="65"/>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7"/>
        <v/>
      </c>
      <c r="T1338" s="155" t="str">
        <f ca="1">IF(B1338="","",IF(ISERROR(MATCH($J1338,SorP!$B$1:$B$6226,0)),"",INDIRECT("'SorP'!$A$"&amp;MATCH($S1338&amp;$J1338,SorP!C:C,0))))</f>
        <v/>
      </c>
      <c r="U1338" s="168"/>
      <c r="V1338" s="169" t="e">
        <f>IF(C1338="",NA(),MATCH($B1338&amp;$C1338,'Smelter Look-up'!$J:$J,0))</f>
        <v>#N/A</v>
      </c>
      <c r="X1338" s="170">
        <f t="shared" ca="1" si="66"/>
        <v>0</v>
      </c>
      <c r="AB1338" s="314" t="str">
        <f t="shared" si="65"/>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7"/>
        <v/>
      </c>
      <c r="T1339" s="155" t="str">
        <f ca="1">IF(B1339="","",IF(ISERROR(MATCH($J1339,SorP!$B$1:$B$6226,0)),"",INDIRECT("'SorP'!$A$"&amp;MATCH($S1339&amp;$J1339,SorP!C:C,0))))</f>
        <v/>
      </c>
      <c r="U1339" s="168"/>
      <c r="V1339" s="169" t="e">
        <f>IF(C1339="",NA(),MATCH($B1339&amp;$C1339,'Smelter Look-up'!$J:$J,0))</f>
        <v>#N/A</v>
      </c>
      <c r="X1339" s="170">
        <f t="shared" ca="1" si="66"/>
        <v>0</v>
      </c>
      <c r="AB1339" s="314" t="str">
        <f t="shared" si="65"/>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7"/>
        <v/>
      </c>
      <c r="T1340" s="155" t="str">
        <f ca="1">IF(B1340="","",IF(ISERROR(MATCH($J1340,SorP!$B$1:$B$6226,0)),"",INDIRECT("'SorP'!$A$"&amp;MATCH($S1340&amp;$J1340,SorP!C:C,0))))</f>
        <v/>
      </c>
      <c r="U1340" s="168"/>
      <c r="V1340" s="169" t="e">
        <f>IF(C1340="",NA(),MATCH($B1340&amp;$C1340,'Smelter Look-up'!$J:$J,0))</f>
        <v>#N/A</v>
      </c>
      <c r="X1340" s="170">
        <f t="shared" ca="1" si="66"/>
        <v>0</v>
      </c>
      <c r="AB1340" s="314" t="str">
        <f t="shared" si="65"/>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7"/>
        <v/>
      </c>
      <c r="T1341" s="155" t="str">
        <f ca="1">IF(B1341="","",IF(ISERROR(MATCH($J1341,SorP!$B$1:$B$6226,0)),"",INDIRECT("'SorP'!$A$"&amp;MATCH($S1341&amp;$J1341,SorP!C:C,0))))</f>
        <v/>
      </c>
      <c r="U1341" s="168"/>
      <c r="V1341" s="169" t="e">
        <f>IF(C1341="",NA(),MATCH($B1341&amp;$C1341,'Smelter Look-up'!$J:$J,0))</f>
        <v>#N/A</v>
      </c>
      <c r="X1341" s="170">
        <f t="shared" ca="1" si="66"/>
        <v>0</v>
      </c>
      <c r="AB1341" s="314" t="str">
        <f t="shared" si="65"/>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7"/>
        <v/>
      </c>
      <c r="T1342" s="155" t="str">
        <f ca="1">IF(B1342="","",IF(ISERROR(MATCH($J1342,SorP!$B$1:$B$6226,0)),"",INDIRECT("'SorP'!$A$"&amp;MATCH($S1342&amp;$J1342,SorP!C:C,0))))</f>
        <v/>
      </c>
      <c r="U1342" s="168"/>
      <c r="V1342" s="169" t="e">
        <f>IF(C1342="",NA(),MATCH($B1342&amp;$C1342,'Smelter Look-up'!$J:$J,0))</f>
        <v>#N/A</v>
      </c>
      <c r="X1342" s="170">
        <f t="shared" ca="1" si="66"/>
        <v>0</v>
      </c>
      <c r="AB1342" s="314" t="str">
        <f t="shared" ref="AB1342:AB1405" si="68">IF(C1342="","",B1342)</f>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7"/>
        <v/>
      </c>
      <c r="T1343" s="155" t="str">
        <f ca="1">IF(B1343="","",IF(ISERROR(MATCH($J1343,SorP!$B$1:$B$6226,0)),"",INDIRECT("'SorP'!$A$"&amp;MATCH($S1343&amp;$J1343,SorP!C:C,0))))</f>
        <v/>
      </c>
      <c r="U1343" s="168"/>
      <c r="V1343" s="169" t="e">
        <f>IF(C1343="",NA(),MATCH($B1343&amp;$C1343,'Smelter Look-up'!$J:$J,0))</f>
        <v>#N/A</v>
      </c>
      <c r="X1343" s="170">
        <f t="shared" ca="1" si="66"/>
        <v>0</v>
      </c>
      <c r="AB1343" s="314" t="str">
        <f t="shared" si="68"/>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ca="1" si="67"/>
        <v/>
      </c>
      <c r="T1344" s="155" t="str">
        <f ca="1">IF(B1344="","",IF(ISERROR(MATCH($J1344,SorP!$B$1:$B$6226,0)),"",INDIRECT("'SorP'!$A$"&amp;MATCH($S1344&amp;$J1344,SorP!C:C,0))))</f>
        <v/>
      </c>
      <c r="U1344" s="168"/>
      <c r="V1344" s="169" t="e">
        <f>IF(C1344="",NA(),MATCH($B1344&amp;$C1344,'Smelter Look-up'!$J:$J,0))</f>
        <v>#N/A</v>
      </c>
      <c r="X1344" s="170">
        <f t="shared" ca="1" si="66"/>
        <v>0</v>
      </c>
      <c r="AB1344" s="314" t="str">
        <f t="shared" si="68"/>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8"/>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8"/>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8"/>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8"/>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8"/>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si="68"/>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ref="X1399:X1462" ca="1" si="69">IF(AND(C1399="Smelter not listed",OR(LEN(D1399)=0,LEN(E1399)=0)),1,0)</f>
        <v>0</v>
      </c>
      <c r="AB1399" s="314" t="str">
        <f t="shared" si="68"/>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ref="S1400:S1463" ca="1" si="70">IF(B1400="","",IF(ISERROR(MATCH($E1400,CL,0)),"Unknown",INDIRECT("'C'!$A$"&amp;MATCH($E1400,CL,0)+1)))</f>
        <v/>
      </c>
      <c r="T1400" s="155" t="str">
        <f ca="1">IF(B1400="","",IF(ISERROR(MATCH($J1400,SorP!$B$1:$B$6226,0)),"",INDIRECT("'SorP'!$A$"&amp;MATCH($S1400&amp;$J1400,SorP!C:C,0))))</f>
        <v/>
      </c>
      <c r="U1400" s="168"/>
      <c r="V1400" s="169" t="e">
        <f>IF(C1400="",NA(),MATCH($B1400&amp;$C1400,'Smelter Look-up'!$J:$J,0))</f>
        <v>#N/A</v>
      </c>
      <c r="X1400" s="170">
        <f t="shared" ca="1" si="69"/>
        <v>0</v>
      </c>
      <c r="AB1400" s="314" t="str">
        <f t="shared" si="68"/>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70"/>
        <v/>
      </c>
      <c r="T1401" s="155" t="str">
        <f ca="1">IF(B1401="","",IF(ISERROR(MATCH($J1401,SorP!$B$1:$B$6226,0)),"",INDIRECT("'SorP'!$A$"&amp;MATCH($S1401&amp;$J1401,SorP!C:C,0))))</f>
        <v/>
      </c>
      <c r="U1401" s="168"/>
      <c r="V1401" s="169" t="e">
        <f>IF(C1401="",NA(),MATCH($B1401&amp;$C1401,'Smelter Look-up'!$J:$J,0))</f>
        <v>#N/A</v>
      </c>
      <c r="X1401" s="170">
        <f t="shared" ca="1" si="69"/>
        <v>0</v>
      </c>
      <c r="AB1401" s="314" t="str">
        <f t="shared" si="68"/>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70"/>
        <v/>
      </c>
      <c r="T1402" s="155" t="str">
        <f ca="1">IF(B1402="","",IF(ISERROR(MATCH($J1402,SorP!$B$1:$B$6226,0)),"",INDIRECT("'SorP'!$A$"&amp;MATCH($S1402&amp;$J1402,SorP!C:C,0))))</f>
        <v/>
      </c>
      <c r="U1402" s="168"/>
      <c r="V1402" s="169" t="e">
        <f>IF(C1402="",NA(),MATCH($B1402&amp;$C1402,'Smelter Look-up'!$J:$J,0))</f>
        <v>#N/A</v>
      </c>
      <c r="X1402" s="170">
        <f t="shared" ca="1" si="69"/>
        <v>0</v>
      </c>
      <c r="AB1402" s="314" t="str">
        <f t="shared" si="68"/>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70"/>
        <v/>
      </c>
      <c r="T1403" s="155" t="str">
        <f ca="1">IF(B1403="","",IF(ISERROR(MATCH($J1403,SorP!$B$1:$B$6226,0)),"",INDIRECT("'SorP'!$A$"&amp;MATCH($S1403&amp;$J1403,SorP!C:C,0))))</f>
        <v/>
      </c>
      <c r="U1403" s="168"/>
      <c r="V1403" s="169" t="e">
        <f>IF(C1403="",NA(),MATCH($B1403&amp;$C1403,'Smelter Look-up'!$J:$J,0))</f>
        <v>#N/A</v>
      </c>
      <c r="X1403" s="170">
        <f t="shared" ca="1" si="69"/>
        <v>0</v>
      </c>
      <c r="AB1403" s="314" t="str">
        <f t="shared" si="68"/>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70"/>
        <v/>
      </c>
      <c r="T1404" s="155" t="str">
        <f ca="1">IF(B1404="","",IF(ISERROR(MATCH($J1404,SorP!$B$1:$B$6226,0)),"",INDIRECT("'SorP'!$A$"&amp;MATCH($S1404&amp;$J1404,SorP!C:C,0))))</f>
        <v/>
      </c>
      <c r="U1404" s="168"/>
      <c r="V1404" s="169" t="e">
        <f>IF(C1404="",NA(),MATCH($B1404&amp;$C1404,'Smelter Look-up'!$J:$J,0))</f>
        <v>#N/A</v>
      </c>
      <c r="X1404" s="170">
        <f t="shared" ca="1" si="69"/>
        <v>0</v>
      </c>
      <c r="AB1404" s="314" t="str">
        <f t="shared" si="68"/>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70"/>
        <v/>
      </c>
      <c r="T1405" s="155" t="str">
        <f ca="1">IF(B1405="","",IF(ISERROR(MATCH($J1405,SorP!$B$1:$B$6226,0)),"",INDIRECT("'SorP'!$A$"&amp;MATCH($S1405&amp;$J1405,SorP!C:C,0))))</f>
        <v/>
      </c>
      <c r="U1405" s="168"/>
      <c r="V1405" s="169" t="e">
        <f>IF(C1405="",NA(),MATCH($B1405&amp;$C1405,'Smelter Look-up'!$J:$J,0))</f>
        <v>#N/A</v>
      </c>
      <c r="X1405" s="170">
        <f t="shared" ca="1" si="69"/>
        <v>0</v>
      </c>
      <c r="AB1405" s="314" t="str">
        <f t="shared" si="68"/>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70"/>
        <v/>
      </c>
      <c r="T1406" s="155" t="str">
        <f ca="1">IF(B1406="","",IF(ISERROR(MATCH($J1406,SorP!$B$1:$B$6226,0)),"",INDIRECT("'SorP'!$A$"&amp;MATCH($S1406&amp;$J1406,SorP!C:C,0))))</f>
        <v/>
      </c>
      <c r="U1406" s="168"/>
      <c r="V1406" s="169" t="e">
        <f>IF(C1406="",NA(),MATCH($B1406&amp;$C1406,'Smelter Look-up'!$J:$J,0))</f>
        <v>#N/A</v>
      </c>
      <c r="X1406" s="170">
        <f t="shared" ca="1" si="69"/>
        <v>0</v>
      </c>
      <c r="AB1406" s="314" t="str">
        <f t="shared" ref="AB1406:AB1469" si="71">IF(C1406="","",B1406)</f>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70"/>
        <v/>
      </c>
      <c r="T1407" s="155" t="str">
        <f ca="1">IF(B1407="","",IF(ISERROR(MATCH($J1407,SorP!$B$1:$B$6226,0)),"",INDIRECT("'SorP'!$A$"&amp;MATCH($S1407&amp;$J1407,SorP!C:C,0))))</f>
        <v/>
      </c>
      <c r="U1407" s="168"/>
      <c r="V1407" s="169" t="e">
        <f>IF(C1407="",NA(),MATCH($B1407&amp;$C1407,'Smelter Look-up'!$J:$J,0))</f>
        <v>#N/A</v>
      </c>
      <c r="X1407" s="170">
        <f t="shared" ca="1" si="69"/>
        <v>0</v>
      </c>
      <c r="AB1407" s="314" t="str">
        <f t="shared" si="71"/>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ca="1" si="70"/>
        <v/>
      </c>
      <c r="T1408" s="155" t="str">
        <f ca="1">IF(B1408="","",IF(ISERROR(MATCH($J1408,SorP!$B$1:$B$6226,0)),"",INDIRECT("'SorP'!$A$"&amp;MATCH($S1408&amp;$J1408,SorP!C:C,0))))</f>
        <v/>
      </c>
      <c r="U1408" s="168"/>
      <c r="V1408" s="169" t="e">
        <f>IF(C1408="",NA(),MATCH($B1408&amp;$C1408,'Smelter Look-up'!$J:$J,0))</f>
        <v>#N/A</v>
      </c>
      <c r="X1408" s="170">
        <f t="shared" ca="1" si="69"/>
        <v>0</v>
      </c>
      <c r="AB1408" s="314" t="str">
        <f t="shared" si="71"/>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71"/>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71"/>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71"/>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71"/>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71"/>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si="71"/>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ref="X1463:X1526" ca="1" si="72">IF(AND(C1463="Smelter not listed",OR(LEN(D1463)=0,LEN(E1463)=0)),1,0)</f>
        <v>0</v>
      </c>
      <c r="AB1463" s="314" t="str">
        <f t="shared" si="71"/>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ref="S1464:S1527" ca="1" si="73">IF(B1464="","",IF(ISERROR(MATCH($E1464,CL,0)),"Unknown",INDIRECT("'C'!$A$"&amp;MATCH($E1464,CL,0)+1)))</f>
        <v/>
      </c>
      <c r="T1464" s="155" t="str">
        <f ca="1">IF(B1464="","",IF(ISERROR(MATCH($J1464,SorP!$B$1:$B$6226,0)),"",INDIRECT("'SorP'!$A$"&amp;MATCH($S1464&amp;$J1464,SorP!C:C,0))))</f>
        <v/>
      </c>
      <c r="U1464" s="168"/>
      <c r="V1464" s="169" t="e">
        <f>IF(C1464="",NA(),MATCH($B1464&amp;$C1464,'Smelter Look-up'!$J:$J,0))</f>
        <v>#N/A</v>
      </c>
      <c r="X1464" s="170">
        <f t="shared" ca="1" si="72"/>
        <v>0</v>
      </c>
      <c r="AB1464" s="314" t="str">
        <f t="shared" si="71"/>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3"/>
        <v/>
      </c>
      <c r="T1465" s="155" t="str">
        <f ca="1">IF(B1465="","",IF(ISERROR(MATCH($J1465,SorP!$B$1:$B$6226,0)),"",INDIRECT("'SorP'!$A$"&amp;MATCH($S1465&amp;$J1465,SorP!C:C,0))))</f>
        <v/>
      </c>
      <c r="U1465" s="168"/>
      <c r="V1465" s="169" t="e">
        <f>IF(C1465="",NA(),MATCH($B1465&amp;$C1465,'Smelter Look-up'!$J:$J,0))</f>
        <v>#N/A</v>
      </c>
      <c r="X1465" s="170">
        <f t="shared" ca="1" si="72"/>
        <v>0</v>
      </c>
      <c r="AB1465" s="314" t="str">
        <f t="shared" si="71"/>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3"/>
        <v/>
      </c>
      <c r="T1466" s="155" t="str">
        <f ca="1">IF(B1466="","",IF(ISERROR(MATCH($J1466,SorP!$B$1:$B$6226,0)),"",INDIRECT("'SorP'!$A$"&amp;MATCH($S1466&amp;$J1466,SorP!C:C,0))))</f>
        <v/>
      </c>
      <c r="U1466" s="168"/>
      <c r="V1466" s="169" t="e">
        <f>IF(C1466="",NA(),MATCH($B1466&amp;$C1466,'Smelter Look-up'!$J:$J,0))</f>
        <v>#N/A</v>
      </c>
      <c r="X1466" s="170">
        <f t="shared" ca="1" si="72"/>
        <v>0</v>
      </c>
      <c r="AB1466" s="314" t="str">
        <f t="shared" si="71"/>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3"/>
        <v/>
      </c>
      <c r="T1467" s="155" t="str">
        <f ca="1">IF(B1467="","",IF(ISERROR(MATCH($J1467,SorP!$B$1:$B$6226,0)),"",INDIRECT("'SorP'!$A$"&amp;MATCH($S1467&amp;$J1467,SorP!C:C,0))))</f>
        <v/>
      </c>
      <c r="U1467" s="168"/>
      <c r="V1467" s="169" t="e">
        <f>IF(C1467="",NA(),MATCH($B1467&amp;$C1467,'Smelter Look-up'!$J:$J,0))</f>
        <v>#N/A</v>
      </c>
      <c r="X1467" s="170">
        <f t="shared" ca="1" si="72"/>
        <v>0</v>
      </c>
      <c r="AB1467" s="314" t="str">
        <f t="shared" si="71"/>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3"/>
        <v/>
      </c>
      <c r="T1468" s="155" t="str">
        <f ca="1">IF(B1468="","",IF(ISERROR(MATCH($J1468,SorP!$B$1:$B$6226,0)),"",INDIRECT("'SorP'!$A$"&amp;MATCH($S1468&amp;$J1468,SorP!C:C,0))))</f>
        <v/>
      </c>
      <c r="U1468" s="168"/>
      <c r="V1468" s="169" t="e">
        <f>IF(C1468="",NA(),MATCH($B1468&amp;$C1468,'Smelter Look-up'!$J:$J,0))</f>
        <v>#N/A</v>
      </c>
      <c r="X1468" s="170">
        <f t="shared" ca="1" si="72"/>
        <v>0</v>
      </c>
      <c r="AB1468" s="314" t="str">
        <f t="shared" si="71"/>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3"/>
        <v/>
      </c>
      <c r="T1469" s="155" t="str">
        <f ca="1">IF(B1469="","",IF(ISERROR(MATCH($J1469,SorP!$B$1:$B$6226,0)),"",INDIRECT("'SorP'!$A$"&amp;MATCH($S1469&amp;$J1469,SorP!C:C,0))))</f>
        <v/>
      </c>
      <c r="U1469" s="168"/>
      <c r="V1469" s="169" t="e">
        <f>IF(C1469="",NA(),MATCH($B1469&amp;$C1469,'Smelter Look-up'!$J:$J,0))</f>
        <v>#N/A</v>
      </c>
      <c r="X1469" s="170">
        <f t="shared" ca="1" si="72"/>
        <v>0</v>
      </c>
      <c r="AB1469" s="314" t="str">
        <f t="shared" si="71"/>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3"/>
        <v/>
      </c>
      <c r="T1470" s="155" t="str">
        <f ca="1">IF(B1470="","",IF(ISERROR(MATCH($J1470,SorP!$B$1:$B$6226,0)),"",INDIRECT("'SorP'!$A$"&amp;MATCH($S1470&amp;$J1470,SorP!C:C,0))))</f>
        <v/>
      </c>
      <c r="U1470" s="168"/>
      <c r="V1470" s="169" t="e">
        <f>IF(C1470="",NA(),MATCH($B1470&amp;$C1470,'Smelter Look-up'!$J:$J,0))</f>
        <v>#N/A</v>
      </c>
      <c r="X1470" s="170">
        <f t="shared" ca="1" si="72"/>
        <v>0</v>
      </c>
      <c r="AB1470" s="314" t="str">
        <f t="shared" ref="AB1470:AB1533" si="74">IF(C1470="","",B1470)</f>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3"/>
        <v/>
      </c>
      <c r="T1471" s="155" t="str">
        <f ca="1">IF(B1471="","",IF(ISERROR(MATCH($J1471,SorP!$B$1:$B$6226,0)),"",INDIRECT("'SorP'!$A$"&amp;MATCH($S1471&amp;$J1471,SorP!C:C,0))))</f>
        <v/>
      </c>
      <c r="U1471" s="168"/>
      <c r="V1471" s="169" t="e">
        <f>IF(C1471="",NA(),MATCH($B1471&amp;$C1471,'Smelter Look-up'!$J:$J,0))</f>
        <v>#N/A</v>
      </c>
      <c r="X1471" s="170">
        <f t="shared" ca="1" si="72"/>
        <v>0</v>
      </c>
      <c r="AB1471" s="314" t="str">
        <f t="shared" si="74"/>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ca="1" si="73"/>
        <v/>
      </c>
      <c r="T1472" s="155" t="str">
        <f ca="1">IF(B1472="","",IF(ISERROR(MATCH($J1472,SorP!$B$1:$B$6226,0)),"",INDIRECT("'SorP'!$A$"&amp;MATCH($S1472&amp;$J1472,SorP!C:C,0))))</f>
        <v/>
      </c>
      <c r="U1472" s="168"/>
      <c r="V1472" s="169" t="e">
        <f>IF(C1472="",NA(),MATCH($B1472&amp;$C1472,'Smelter Look-up'!$J:$J,0))</f>
        <v>#N/A</v>
      </c>
      <c r="X1472" s="170">
        <f t="shared" ca="1" si="72"/>
        <v>0</v>
      </c>
      <c r="AB1472" s="314" t="str">
        <f t="shared" si="74"/>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4"/>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4"/>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4"/>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4"/>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4"/>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si="74"/>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ref="X1527:X1590" ca="1" si="75">IF(AND(C1527="Smelter not listed",OR(LEN(D1527)=0,LEN(E1527)=0)),1,0)</f>
        <v>0</v>
      </c>
      <c r="AB1527" s="314" t="str">
        <f t="shared" si="74"/>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ref="S1528:S1591" ca="1" si="76">IF(B1528="","",IF(ISERROR(MATCH($E1528,CL,0)),"Unknown",INDIRECT("'C'!$A$"&amp;MATCH($E1528,CL,0)+1)))</f>
        <v/>
      </c>
      <c r="T1528" s="155" t="str">
        <f ca="1">IF(B1528="","",IF(ISERROR(MATCH($J1528,SorP!$B$1:$B$6226,0)),"",INDIRECT("'SorP'!$A$"&amp;MATCH($S1528&amp;$J1528,SorP!C:C,0))))</f>
        <v/>
      </c>
      <c r="U1528" s="168"/>
      <c r="V1528" s="169" t="e">
        <f>IF(C1528="",NA(),MATCH($B1528&amp;$C1528,'Smelter Look-up'!$J:$J,0))</f>
        <v>#N/A</v>
      </c>
      <c r="X1528" s="170">
        <f t="shared" ca="1" si="75"/>
        <v>0</v>
      </c>
      <c r="AB1528" s="314" t="str">
        <f t="shared" si="74"/>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6"/>
        <v/>
      </c>
      <c r="T1529" s="155" t="str">
        <f ca="1">IF(B1529="","",IF(ISERROR(MATCH($J1529,SorP!$B$1:$B$6226,0)),"",INDIRECT("'SorP'!$A$"&amp;MATCH($S1529&amp;$J1529,SorP!C:C,0))))</f>
        <v/>
      </c>
      <c r="U1529" s="168"/>
      <c r="V1529" s="169" t="e">
        <f>IF(C1529="",NA(),MATCH($B1529&amp;$C1529,'Smelter Look-up'!$J:$J,0))</f>
        <v>#N/A</v>
      </c>
      <c r="X1529" s="170">
        <f t="shared" ca="1" si="75"/>
        <v>0</v>
      </c>
      <c r="AB1529" s="314" t="str">
        <f t="shared" si="74"/>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6"/>
        <v/>
      </c>
      <c r="T1530" s="155" t="str">
        <f ca="1">IF(B1530="","",IF(ISERROR(MATCH($J1530,SorP!$B$1:$B$6226,0)),"",INDIRECT("'SorP'!$A$"&amp;MATCH($S1530&amp;$J1530,SorP!C:C,0))))</f>
        <v/>
      </c>
      <c r="U1530" s="168"/>
      <c r="V1530" s="169" t="e">
        <f>IF(C1530="",NA(),MATCH($B1530&amp;$C1530,'Smelter Look-up'!$J:$J,0))</f>
        <v>#N/A</v>
      </c>
      <c r="X1530" s="170">
        <f t="shared" ca="1" si="75"/>
        <v>0</v>
      </c>
      <c r="AB1530" s="314" t="str">
        <f t="shared" si="74"/>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6"/>
        <v/>
      </c>
      <c r="T1531" s="155" t="str">
        <f ca="1">IF(B1531="","",IF(ISERROR(MATCH($J1531,SorP!$B$1:$B$6226,0)),"",INDIRECT("'SorP'!$A$"&amp;MATCH($S1531&amp;$J1531,SorP!C:C,0))))</f>
        <v/>
      </c>
      <c r="U1531" s="168"/>
      <c r="V1531" s="169" t="e">
        <f>IF(C1531="",NA(),MATCH($B1531&amp;$C1531,'Smelter Look-up'!$J:$J,0))</f>
        <v>#N/A</v>
      </c>
      <c r="X1531" s="170">
        <f t="shared" ca="1" si="75"/>
        <v>0</v>
      </c>
      <c r="AB1531" s="314" t="str">
        <f t="shared" si="74"/>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6"/>
        <v/>
      </c>
      <c r="T1532" s="155" t="str">
        <f ca="1">IF(B1532="","",IF(ISERROR(MATCH($J1532,SorP!$B$1:$B$6226,0)),"",INDIRECT("'SorP'!$A$"&amp;MATCH($S1532&amp;$J1532,SorP!C:C,0))))</f>
        <v/>
      </c>
      <c r="U1532" s="168"/>
      <c r="V1532" s="169" t="e">
        <f>IF(C1532="",NA(),MATCH($B1532&amp;$C1532,'Smelter Look-up'!$J:$J,0))</f>
        <v>#N/A</v>
      </c>
      <c r="X1532" s="170">
        <f t="shared" ca="1" si="75"/>
        <v>0</v>
      </c>
      <c r="AB1532" s="314" t="str">
        <f t="shared" si="74"/>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6"/>
        <v/>
      </c>
      <c r="T1533" s="155" t="str">
        <f ca="1">IF(B1533="","",IF(ISERROR(MATCH($J1533,SorP!$B$1:$B$6226,0)),"",INDIRECT("'SorP'!$A$"&amp;MATCH($S1533&amp;$J1533,SorP!C:C,0))))</f>
        <v/>
      </c>
      <c r="U1533" s="168"/>
      <c r="V1533" s="169" t="e">
        <f>IF(C1533="",NA(),MATCH($B1533&amp;$C1533,'Smelter Look-up'!$J:$J,0))</f>
        <v>#N/A</v>
      </c>
      <c r="X1533" s="170">
        <f t="shared" ca="1" si="75"/>
        <v>0</v>
      </c>
      <c r="AB1533" s="314" t="str">
        <f t="shared" si="74"/>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6"/>
        <v/>
      </c>
      <c r="T1534" s="155" t="str">
        <f ca="1">IF(B1534="","",IF(ISERROR(MATCH($J1534,SorP!$B$1:$B$6226,0)),"",INDIRECT("'SorP'!$A$"&amp;MATCH($S1534&amp;$J1534,SorP!C:C,0))))</f>
        <v/>
      </c>
      <c r="U1534" s="168"/>
      <c r="V1534" s="169" t="e">
        <f>IF(C1534="",NA(),MATCH($B1534&amp;$C1534,'Smelter Look-up'!$J:$J,0))</f>
        <v>#N/A</v>
      </c>
      <c r="X1534" s="170">
        <f t="shared" ca="1" si="75"/>
        <v>0</v>
      </c>
      <c r="AB1534" s="314" t="str">
        <f t="shared" ref="AB1534:AB1597" si="77">IF(C1534="","",B1534)</f>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6"/>
        <v/>
      </c>
      <c r="T1535" s="155" t="str">
        <f ca="1">IF(B1535="","",IF(ISERROR(MATCH($J1535,SorP!$B$1:$B$6226,0)),"",INDIRECT("'SorP'!$A$"&amp;MATCH($S1535&amp;$J1535,SorP!C:C,0))))</f>
        <v/>
      </c>
      <c r="U1535" s="168"/>
      <c r="V1535" s="169" t="e">
        <f>IF(C1535="",NA(),MATCH($B1535&amp;$C1535,'Smelter Look-up'!$J:$J,0))</f>
        <v>#N/A</v>
      </c>
      <c r="X1535" s="170">
        <f t="shared" ca="1" si="75"/>
        <v>0</v>
      </c>
      <c r="AB1535" s="314" t="str">
        <f t="shared" si="77"/>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ca="1" si="76"/>
        <v/>
      </c>
      <c r="T1536" s="155" t="str">
        <f ca="1">IF(B1536="","",IF(ISERROR(MATCH($J1536,SorP!$B$1:$B$6226,0)),"",INDIRECT("'SorP'!$A$"&amp;MATCH($S1536&amp;$J1536,SorP!C:C,0))))</f>
        <v/>
      </c>
      <c r="U1536" s="168"/>
      <c r="V1536" s="169" t="e">
        <f>IF(C1536="",NA(),MATCH($B1536&amp;$C1536,'Smelter Look-up'!$J:$J,0))</f>
        <v>#N/A</v>
      </c>
      <c r="X1536" s="170">
        <f t="shared" ca="1" si="75"/>
        <v>0</v>
      </c>
      <c r="AB1536" s="314" t="str">
        <f t="shared" si="77"/>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7"/>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7"/>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7"/>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7"/>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7"/>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si="77"/>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ref="X1591:X1654" ca="1" si="78">IF(AND(C1591="Smelter not listed",OR(LEN(D1591)=0,LEN(E1591)=0)),1,0)</f>
        <v>0</v>
      </c>
      <c r="AB1591" s="314" t="str">
        <f t="shared" si="77"/>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ref="S1592:S1655" ca="1" si="79">IF(B1592="","",IF(ISERROR(MATCH($E1592,CL,0)),"Unknown",INDIRECT("'C'!$A$"&amp;MATCH($E1592,CL,0)+1)))</f>
        <v/>
      </c>
      <c r="T1592" s="155" t="str">
        <f ca="1">IF(B1592="","",IF(ISERROR(MATCH($J1592,SorP!$B$1:$B$6226,0)),"",INDIRECT("'SorP'!$A$"&amp;MATCH($S1592&amp;$J1592,SorP!C:C,0))))</f>
        <v/>
      </c>
      <c r="U1592" s="168"/>
      <c r="V1592" s="169" t="e">
        <f>IF(C1592="",NA(),MATCH($B1592&amp;$C1592,'Smelter Look-up'!$J:$J,0))</f>
        <v>#N/A</v>
      </c>
      <c r="X1592" s="170">
        <f t="shared" ca="1" si="78"/>
        <v>0</v>
      </c>
      <c r="AB1592" s="314" t="str">
        <f t="shared" si="77"/>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9"/>
        <v/>
      </c>
      <c r="T1593" s="155" t="str">
        <f ca="1">IF(B1593="","",IF(ISERROR(MATCH($J1593,SorP!$B$1:$B$6226,0)),"",INDIRECT("'SorP'!$A$"&amp;MATCH($S1593&amp;$J1593,SorP!C:C,0))))</f>
        <v/>
      </c>
      <c r="U1593" s="168"/>
      <c r="V1593" s="169" t="e">
        <f>IF(C1593="",NA(),MATCH($B1593&amp;$C1593,'Smelter Look-up'!$J:$J,0))</f>
        <v>#N/A</v>
      </c>
      <c r="X1593" s="170">
        <f t="shared" ca="1" si="78"/>
        <v>0</v>
      </c>
      <c r="AB1593" s="314" t="str">
        <f t="shared" si="77"/>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9"/>
        <v/>
      </c>
      <c r="T1594" s="155" t="str">
        <f ca="1">IF(B1594="","",IF(ISERROR(MATCH($J1594,SorP!$B$1:$B$6226,0)),"",INDIRECT("'SorP'!$A$"&amp;MATCH($S1594&amp;$J1594,SorP!C:C,0))))</f>
        <v/>
      </c>
      <c r="U1594" s="168"/>
      <c r="V1594" s="169" t="e">
        <f>IF(C1594="",NA(),MATCH($B1594&amp;$C1594,'Smelter Look-up'!$J:$J,0))</f>
        <v>#N/A</v>
      </c>
      <c r="X1594" s="170">
        <f t="shared" ca="1" si="78"/>
        <v>0</v>
      </c>
      <c r="AB1594" s="314" t="str">
        <f t="shared" si="77"/>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9"/>
        <v/>
      </c>
      <c r="T1595" s="155" t="str">
        <f ca="1">IF(B1595="","",IF(ISERROR(MATCH($J1595,SorP!$B$1:$B$6226,0)),"",INDIRECT("'SorP'!$A$"&amp;MATCH($S1595&amp;$J1595,SorP!C:C,0))))</f>
        <v/>
      </c>
      <c r="U1595" s="168"/>
      <c r="V1595" s="169" t="e">
        <f>IF(C1595="",NA(),MATCH($B1595&amp;$C1595,'Smelter Look-up'!$J:$J,0))</f>
        <v>#N/A</v>
      </c>
      <c r="X1595" s="170">
        <f t="shared" ca="1" si="78"/>
        <v>0</v>
      </c>
      <c r="AB1595" s="314" t="str">
        <f t="shared" si="77"/>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9"/>
        <v/>
      </c>
      <c r="T1596" s="155" t="str">
        <f ca="1">IF(B1596="","",IF(ISERROR(MATCH($J1596,SorP!$B$1:$B$6226,0)),"",INDIRECT("'SorP'!$A$"&amp;MATCH($S1596&amp;$J1596,SorP!C:C,0))))</f>
        <v/>
      </c>
      <c r="U1596" s="168"/>
      <c r="V1596" s="169" t="e">
        <f>IF(C1596="",NA(),MATCH($B1596&amp;$C1596,'Smelter Look-up'!$J:$J,0))</f>
        <v>#N/A</v>
      </c>
      <c r="X1596" s="170">
        <f t="shared" ca="1" si="78"/>
        <v>0</v>
      </c>
      <c r="AB1596" s="314" t="str">
        <f t="shared" si="77"/>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9"/>
        <v/>
      </c>
      <c r="T1597" s="155" t="str">
        <f ca="1">IF(B1597="","",IF(ISERROR(MATCH($J1597,SorP!$B$1:$B$6226,0)),"",INDIRECT("'SorP'!$A$"&amp;MATCH($S1597&amp;$J1597,SorP!C:C,0))))</f>
        <v/>
      </c>
      <c r="U1597" s="168"/>
      <c r="V1597" s="169" t="e">
        <f>IF(C1597="",NA(),MATCH($B1597&amp;$C1597,'Smelter Look-up'!$J:$J,0))</f>
        <v>#N/A</v>
      </c>
      <c r="X1597" s="170">
        <f t="shared" ca="1" si="78"/>
        <v>0</v>
      </c>
      <c r="AB1597" s="314" t="str">
        <f t="shared" si="77"/>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9"/>
        <v/>
      </c>
      <c r="T1598" s="155" t="str">
        <f ca="1">IF(B1598="","",IF(ISERROR(MATCH($J1598,SorP!$B$1:$B$6226,0)),"",INDIRECT("'SorP'!$A$"&amp;MATCH($S1598&amp;$J1598,SorP!C:C,0))))</f>
        <v/>
      </c>
      <c r="U1598" s="168"/>
      <c r="V1598" s="169" t="e">
        <f>IF(C1598="",NA(),MATCH($B1598&amp;$C1598,'Smelter Look-up'!$J:$J,0))</f>
        <v>#N/A</v>
      </c>
      <c r="X1598" s="170">
        <f t="shared" ca="1" si="78"/>
        <v>0</v>
      </c>
      <c r="AB1598" s="314" t="str">
        <f t="shared" ref="AB1598:AB1661" si="80">IF(C1598="","",B1598)</f>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9"/>
        <v/>
      </c>
      <c r="T1599" s="155" t="str">
        <f ca="1">IF(B1599="","",IF(ISERROR(MATCH($J1599,SorP!$B$1:$B$6226,0)),"",INDIRECT("'SorP'!$A$"&amp;MATCH($S1599&amp;$J1599,SorP!C:C,0))))</f>
        <v/>
      </c>
      <c r="U1599" s="168"/>
      <c r="V1599" s="169" t="e">
        <f>IF(C1599="",NA(),MATCH($B1599&amp;$C1599,'Smelter Look-up'!$J:$J,0))</f>
        <v>#N/A</v>
      </c>
      <c r="X1599" s="170">
        <f t="shared" ca="1" si="78"/>
        <v>0</v>
      </c>
      <c r="AB1599" s="314" t="str">
        <f t="shared" si="80"/>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ca="1" si="79"/>
        <v/>
      </c>
      <c r="T1600" s="155" t="str">
        <f ca="1">IF(B1600="","",IF(ISERROR(MATCH($J1600,SorP!$B$1:$B$6226,0)),"",INDIRECT("'SorP'!$A$"&amp;MATCH($S1600&amp;$J1600,SorP!C:C,0))))</f>
        <v/>
      </c>
      <c r="U1600" s="168"/>
      <c r="V1600" s="169" t="e">
        <f>IF(C1600="",NA(),MATCH($B1600&amp;$C1600,'Smelter Look-up'!$J:$J,0))</f>
        <v>#N/A</v>
      </c>
      <c r="X1600" s="170">
        <f t="shared" ca="1" si="78"/>
        <v>0</v>
      </c>
      <c r="AB1600" s="314" t="str">
        <f t="shared" si="80"/>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80"/>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80"/>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80"/>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80"/>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80"/>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si="80"/>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ref="X1655:X1718" ca="1" si="81">IF(AND(C1655="Smelter not listed",OR(LEN(D1655)=0,LEN(E1655)=0)),1,0)</f>
        <v>0</v>
      </c>
      <c r="AB1655" s="314" t="str">
        <f t="shared" si="80"/>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ref="S1656:S1719" ca="1" si="82">IF(B1656="","",IF(ISERROR(MATCH($E1656,CL,0)),"Unknown",INDIRECT("'C'!$A$"&amp;MATCH($E1656,CL,0)+1)))</f>
        <v/>
      </c>
      <c r="T1656" s="155" t="str">
        <f ca="1">IF(B1656="","",IF(ISERROR(MATCH($J1656,SorP!$B$1:$B$6226,0)),"",INDIRECT("'SorP'!$A$"&amp;MATCH($S1656&amp;$J1656,SorP!C:C,0))))</f>
        <v/>
      </c>
      <c r="U1656" s="168"/>
      <c r="V1656" s="169" t="e">
        <f>IF(C1656="",NA(),MATCH($B1656&amp;$C1656,'Smelter Look-up'!$J:$J,0))</f>
        <v>#N/A</v>
      </c>
      <c r="X1656" s="170">
        <f t="shared" ca="1" si="81"/>
        <v>0</v>
      </c>
      <c r="AB1656" s="314" t="str">
        <f t="shared" si="80"/>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82"/>
        <v/>
      </c>
      <c r="T1657" s="155" t="str">
        <f ca="1">IF(B1657="","",IF(ISERROR(MATCH($J1657,SorP!$B$1:$B$6226,0)),"",INDIRECT("'SorP'!$A$"&amp;MATCH($S1657&amp;$J1657,SorP!C:C,0))))</f>
        <v/>
      </c>
      <c r="U1657" s="168"/>
      <c r="V1657" s="169" t="e">
        <f>IF(C1657="",NA(),MATCH($B1657&amp;$C1657,'Smelter Look-up'!$J:$J,0))</f>
        <v>#N/A</v>
      </c>
      <c r="X1657" s="170">
        <f t="shared" ca="1" si="81"/>
        <v>0</v>
      </c>
      <c r="AB1657" s="314" t="str">
        <f t="shared" si="80"/>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82"/>
        <v/>
      </c>
      <c r="T1658" s="155" t="str">
        <f ca="1">IF(B1658="","",IF(ISERROR(MATCH($J1658,SorP!$B$1:$B$6226,0)),"",INDIRECT("'SorP'!$A$"&amp;MATCH($S1658&amp;$J1658,SorP!C:C,0))))</f>
        <v/>
      </c>
      <c r="U1658" s="168"/>
      <c r="V1658" s="169" t="e">
        <f>IF(C1658="",NA(),MATCH($B1658&amp;$C1658,'Smelter Look-up'!$J:$J,0))</f>
        <v>#N/A</v>
      </c>
      <c r="X1658" s="170">
        <f t="shared" ca="1" si="81"/>
        <v>0</v>
      </c>
      <c r="AB1658" s="314" t="str">
        <f t="shared" si="80"/>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82"/>
        <v/>
      </c>
      <c r="T1659" s="155" t="str">
        <f ca="1">IF(B1659="","",IF(ISERROR(MATCH($J1659,SorP!$B$1:$B$6226,0)),"",INDIRECT("'SorP'!$A$"&amp;MATCH($S1659&amp;$J1659,SorP!C:C,0))))</f>
        <v/>
      </c>
      <c r="U1659" s="168"/>
      <c r="V1659" s="169" t="e">
        <f>IF(C1659="",NA(),MATCH($B1659&amp;$C1659,'Smelter Look-up'!$J:$J,0))</f>
        <v>#N/A</v>
      </c>
      <c r="X1659" s="170">
        <f t="shared" ca="1" si="81"/>
        <v>0</v>
      </c>
      <c r="AB1659" s="314" t="str">
        <f t="shared" si="80"/>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82"/>
        <v/>
      </c>
      <c r="T1660" s="155" t="str">
        <f ca="1">IF(B1660="","",IF(ISERROR(MATCH($J1660,SorP!$B$1:$B$6226,0)),"",INDIRECT("'SorP'!$A$"&amp;MATCH($S1660&amp;$J1660,SorP!C:C,0))))</f>
        <v/>
      </c>
      <c r="U1660" s="168"/>
      <c r="V1660" s="169" t="e">
        <f>IF(C1660="",NA(),MATCH($B1660&amp;$C1660,'Smelter Look-up'!$J:$J,0))</f>
        <v>#N/A</v>
      </c>
      <c r="X1660" s="170">
        <f t="shared" ca="1" si="81"/>
        <v>0</v>
      </c>
      <c r="AB1660" s="314" t="str">
        <f t="shared" si="80"/>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82"/>
        <v/>
      </c>
      <c r="T1661" s="155" t="str">
        <f ca="1">IF(B1661="","",IF(ISERROR(MATCH($J1661,SorP!$B$1:$B$6226,0)),"",INDIRECT("'SorP'!$A$"&amp;MATCH($S1661&amp;$J1661,SorP!C:C,0))))</f>
        <v/>
      </c>
      <c r="U1661" s="168"/>
      <c r="V1661" s="169" t="e">
        <f>IF(C1661="",NA(),MATCH($B1661&amp;$C1661,'Smelter Look-up'!$J:$J,0))</f>
        <v>#N/A</v>
      </c>
      <c r="X1661" s="170">
        <f t="shared" ca="1" si="81"/>
        <v>0</v>
      </c>
      <c r="AB1661" s="314" t="str">
        <f t="shared" si="80"/>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82"/>
        <v/>
      </c>
      <c r="T1662" s="155" t="str">
        <f ca="1">IF(B1662="","",IF(ISERROR(MATCH($J1662,SorP!$B$1:$B$6226,0)),"",INDIRECT("'SorP'!$A$"&amp;MATCH($S1662&amp;$J1662,SorP!C:C,0))))</f>
        <v/>
      </c>
      <c r="U1662" s="168"/>
      <c r="V1662" s="169" t="e">
        <f>IF(C1662="",NA(),MATCH($B1662&amp;$C1662,'Smelter Look-up'!$J:$J,0))</f>
        <v>#N/A</v>
      </c>
      <c r="X1662" s="170">
        <f t="shared" ca="1" si="81"/>
        <v>0</v>
      </c>
      <c r="AB1662" s="314" t="str">
        <f t="shared" ref="AB1662:AB1725" si="83">IF(C1662="","",B1662)</f>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82"/>
        <v/>
      </c>
      <c r="T1663" s="155" t="str">
        <f ca="1">IF(B1663="","",IF(ISERROR(MATCH($J1663,SorP!$B$1:$B$6226,0)),"",INDIRECT("'SorP'!$A$"&amp;MATCH($S1663&amp;$J1663,SorP!C:C,0))))</f>
        <v/>
      </c>
      <c r="U1663" s="168"/>
      <c r="V1663" s="169" t="e">
        <f>IF(C1663="",NA(),MATCH($B1663&amp;$C1663,'Smelter Look-up'!$J:$J,0))</f>
        <v>#N/A</v>
      </c>
      <c r="X1663" s="170">
        <f t="shared" ca="1" si="81"/>
        <v>0</v>
      </c>
      <c r="AB1663" s="314" t="str">
        <f t="shared" si="83"/>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ca="1" si="82"/>
        <v/>
      </c>
      <c r="T1664" s="155" t="str">
        <f ca="1">IF(B1664="","",IF(ISERROR(MATCH($J1664,SorP!$B$1:$B$6226,0)),"",INDIRECT("'SorP'!$A$"&amp;MATCH($S1664&amp;$J1664,SorP!C:C,0))))</f>
        <v/>
      </c>
      <c r="U1664" s="168"/>
      <c r="V1664" s="169" t="e">
        <f>IF(C1664="",NA(),MATCH($B1664&amp;$C1664,'Smelter Look-up'!$J:$J,0))</f>
        <v>#N/A</v>
      </c>
      <c r="X1664" s="170">
        <f t="shared" ca="1" si="81"/>
        <v>0</v>
      </c>
      <c r="AB1664" s="314" t="str">
        <f t="shared" si="83"/>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3"/>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3"/>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3"/>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3"/>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3"/>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si="83"/>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ref="X1719:X1782" ca="1" si="84">IF(AND(C1719="Smelter not listed",OR(LEN(D1719)=0,LEN(E1719)=0)),1,0)</f>
        <v>0</v>
      </c>
      <c r="AB1719" s="314" t="str">
        <f t="shared" si="83"/>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ref="S1720:S1783" ca="1" si="85">IF(B1720="","",IF(ISERROR(MATCH($E1720,CL,0)),"Unknown",INDIRECT("'C'!$A$"&amp;MATCH($E1720,CL,0)+1)))</f>
        <v/>
      </c>
      <c r="T1720" s="155" t="str">
        <f ca="1">IF(B1720="","",IF(ISERROR(MATCH($J1720,SorP!$B$1:$B$6226,0)),"",INDIRECT("'SorP'!$A$"&amp;MATCH($S1720&amp;$J1720,SorP!C:C,0))))</f>
        <v/>
      </c>
      <c r="U1720" s="168"/>
      <c r="V1720" s="169" t="e">
        <f>IF(C1720="",NA(),MATCH($B1720&amp;$C1720,'Smelter Look-up'!$J:$J,0))</f>
        <v>#N/A</v>
      </c>
      <c r="X1720" s="170">
        <f t="shared" ca="1" si="84"/>
        <v>0</v>
      </c>
      <c r="AB1720" s="314" t="str">
        <f t="shared" si="83"/>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5"/>
        <v/>
      </c>
      <c r="T1721" s="155" t="str">
        <f ca="1">IF(B1721="","",IF(ISERROR(MATCH($J1721,SorP!$B$1:$B$6226,0)),"",INDIRECT("'SorP'!$A$"&amp;MATCH($S1721&amp;$J1721,SorP!C:C,0))))</f>
        <v/>
      </c>
      <c r="U1721" s="168"/>
      <c r="V1721" s="169" t="e">
        <f>IF(C1721="",NA(),MATCH($B1721&amp;$C1721,'Smelter Look-up'!$J:$J,0))</f>
        <v>#N/A</v>
      </c>
      <c r="X1721" s="170">
        <f t="shared" ca="1" si="84"/>
        <v>0</v>
      </c>
      <c r="AB1721" s="314" t="str">
        <f t="shared" si="83"/>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5"/>
        <v/>
      </c>
      <c r="T1722" s="155" t="str">
        <f ca="1">IF(B1722="","",IF(ISERROR(MATCH($J1722,SorP!$B$1:$B$6226,0)),"",INDIRECT("'SorP'!$A$"&amp;MATCH($S1722&amp;$J1722,SorP!C:C,0))))</f>
        <v/>
      </c>
      <c r="U1722" s="168"/>
      <c r="V1722" s="169" t="e">
        <f>IF(C1722="",NA(),MATCH($B1722&amp;$C1722,'Smelter Look-up'!$J:$J,0))</f>
        <v>#N/A</v>
      </c>
      <c r="X1722" s="170">
        <f t="shared" ca="1" si="84"/>
        <v>0</v>
      </c>
      <c r="AB1722" s="314" t="str">
        <f t="shared" si="83"/>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5"/>
        <v/>
      </c>
      <c r="T1723" s="155" t="str">
        <f ca="1">IF(B1723="","",IF(ISERROR(MATCH($J1723,SorP!$B$1:$B$6226,0)),"",INDIRECT("'SorP'!$A$"&amp;MATCH($S1723&amp;$J1723,SorP!C:C,0))))</f>
        <v/>
      </c>
      <c r="U1723" s="168"/>
      <c r="V1723" s="169" t="e">
        <f>IF(C1723="",NA(),MATCH($B1723&amp;$C1723,'Smelter Look-up'!$J:$J,0))</f>
        <v>#N/A</v>
      </c>
      <c r="X1723" s="170">
        <f t="shared" ca="1" si="84"/>
        <v>0</v>
      </c>
      <c r="AB1723" s="314" t="str">
        <f t="shared" si="83"/>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5"/>
        <v/>
      </c>
      <c r="T1724" s="155" t="str">
        <f ca="1">IF(B1724="","",IF(ISERROR(MATCH($J1724,SorP!$B$1:$B$6226,0)),"",INDIRECT("'SorP'!$A$"&amp;MATCH($S1724&amp;$J1724,SorP!C:C,0))))</f>
        <v/>
      </c>
      <c r="U1724" s="168"/>
      <c r="V1724" s="169" t="e">
        <f>IF(C1724="",NA(),MATCH($B1724&amp;$C1724,'Smelter Look-up'!$J:$J,0))</f>
        <v>#N/A</v>
      </c>
      <c r="X1724" s="170">
        <f t="shared" ca="1" si="84"/>
        <v>0</v>
      </c>
      <c r="AB1724" s="314" t="str">
        <f t="shared" si="83"/>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5"/>
        <v/>
      </c>
      <c r="T1725" s="155" t="str">
        <f ca="1">IF(B1725="","",IF(ISERROR(MATCH($J1725,SorP!$B$1:$B$6226,0)),"",INDIRECT("'SorP'!$A$"&amp;MATCH($S1725&amp;$J1725,SorP!C:C,0))))</f>
        <v/>
      </c>
      <c r="U1725" s="168"/>
      <c r="V1725" s="169" t="e">
        <f>IF(C1725="",NA(),MATCH($B1725&amp;$C1725,'Smelter Look-up'!$J:$J,0))</f>
        <v>#N/A</v>
      </c>
      <c r="X1725" s="170">
        <f t="shared" ca="1" si="84"/>
        <v>0</v>
      </c>
      <c r="AB1725" s="314" t="str">
        <f t="shared" si="83"/>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5"/>
        <v/>
      </c>
      <c r="T1726" s="155" t="str">
        <f ca="1">IF(B1726="","",IF(ISERROR(MATCH($J1726,SorP!$B$1:$B$6226,0)),"",INDIRECT("'SorP'!$A$"&amp;MATCH($S1726&amp;$J1726,SorP!C:C,0))))</f>
        <v/>
      </c>
      <c r="U1726" s="168"/>
      <c r="V1726" s="169" t="e">
        <f>IF(C1726="",NA(),MATCH($B1726&amp;$C1726,'Smelter Look-up'!$J:$J,0))</f>
        <v>#N/A</v>
      </c>
      <c r="X1726" s="170">
        <f t="shared" ca="1" si="84"/>
        <v>0</v>
      </c>
      <c r="AB1726" s="314" t="str">
        <f t="shared" ref="AB1726:AB1789" si="86">IF(C1726="","",B1726)</f>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5"/>
        <v/>
      </c>
      <c r="T1727" s="155" t="str">
        <f ca="1">IF(B1727="","",IF(ISERROR(MATCH($J1727,SorP!$B$1:$B$6226,0)),"",INDIRECT("'SorP'!$A$"&amp;MATCH($S1727&amp;$J1727,SorP!C:C,0))))</f>
        <v/>
      </c>
      <c r="U1727" s="168"/>
      <c r="V1727" s="169" t="e">
        <f>IF(C1727="",NA(),MATCH($B1727&amp;$C1727,'Smelter Look-up'!$J:$J,0))</f>
        <v>#N/A</v>
      </c>
      <c r="X1727" s="170">
        <f t="shared" ca="1" si="84"/>
        <v>0</v>
      </c>
      <c r="AB1727" s="314" t="str">
        <f t="shared" si="86"/>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ca="1" si="85"/>
        <v/>
      </c>
      <c r="T1728" s="155" t="str">
        <f ca="1">IF(B1728="","",IF(ISERROR(MATCH($J1728,SorP!$B$1:$B$6226,0)),"",INDIRECT("'SorP'!$A$"&amp;MATCH($S1728&amp;$J1728,SorP!C:C,0))))</f>
        <v/>
      </c>
      <c r="U1728" s="168"/>
      <c r="V1728" s="169" t="e">
        <f>IF(C1728="",NA(),MATCH($B1728&amp;$C1728,'Smelter Look-up'!$J:$J,0))</f>
        <v>#N/A</v>
      </c>
      <c r="X1728" s="170">
        <f t="shared" ca="1" si="84"/>
        <v>0</v>
      </c>
      <c r="AB1728" s="314" t="str">
        <f t="shared" si="86"/>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6"/>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6"/>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6"/>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6"/>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6"/>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si="86"/>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ref="X1783:X1846" ca="1" si="87">IF(AND(C1783="Smelter not listed",OR(LEN(D1783)=0,LEN(E1783)=0)),1,0)</f>
        <v>0</v>
      </c>
      <c r="AB1783" s="314" t="str">
        <f t="shared" si="86"/>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ref="S1784:S1847" ca="1" si="88">IF(B1784="","",IF(ISERROR(MATCH($E1784,CL,0)),"Unknown",INDIRECT("'C'!$A$"&amp;MATCH($E1784,CL,0)+1)))</f>
        <v/>
      </c>
      <c r="T1784" s="155" t="str">
        <f ca="1">IF(B1784="","",IF(ISERROR(MATCH($J1784,SorP!$B$1:$B$6226,0)),"",INDIRECT("'SorP'!$A$"&amp;MATCH($S1784&amp;$J1784,SorP!C:C,0))))</f>
        <v/>
      </c>
      <c r="U1784" s="168"/>
      <c r="V1784" s="169" t="e">
        <f>IF(C1784="",NA(),MATCH($B1784&amp;$C1784,'Smelter Look-up'!$J:$J,0))</f>
        <v>#N/A</v>
      </c>
      <c r="X1784" s="170">
        <f t="shared" ca="1" si="87"/>
        <v>0</v>
      </c>
      <c r="AB1784" s="314" t="str">
        <f t="shared" si="86"/>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8"/>
        <v/>
      </c>
      <c r="T1785" s="155" t="str">
        <f ca="1">IF(B1785="","",IF(ISERROR(MATCH($J1785,SorP!$B$1:$B$6226,0)),"",INDIRECT("'SorP'!$A$"&amp;MATCH($S1785&amp;$J1785,SorP!C:C,0))))</f>
        <v/>
      </c>
      <c r="U1785" s="168"/>
      <c r="V1785" s="169" t="e">
        <f>IF(C1785="",NA(),MATCH($B1785&amp;$C1785,'Smelter Look-up'!$J:$J,0))</f>
        <v>#N/A</v>
      </c>
      <c r="X1785" s="170">
        <f t="shared" ca="1" si="87"/>
        <v>0</v>
      </c>
      <c r="AB1785" s="314" t="str">
        <f t="shared" si="86"/>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8"/>
        <v/>
      </c>
      <c r="T1786" s="155" t="str">
        <f ca="1">IF(B1786="","",IF(ISERROR(MATCH($J1786,SorP!$B$1:$B$6226,0)),"",INDIRECT("'SorP'!$A$"&amp;MATCH($S1786&amp;$J1786,SorP!C:C,0))))</f>
        <v/>
      </c>
      <c r="U1786" s="168"/>
      <c r="V1786" s="169" t="e">
        <f>IF(C1786="",NA(),MATCH($B1786&amp;$C1786,'Smelter Look-up'!$J:$J,0))</f>
        <v>#N/A</v>
      </c>
      <c r="X1786" s="170">
        <f t="shared" ca="1" si="87"/>
        <v>0</v>
      </c>
      <c r="AB1786" s="314" t="str">
        <f t="shared" si="86"/>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8"/>
        <v/>
      </c>
      <c r="T1787" s="155" t="str">
        <f ca="1">IF(B1787="","",IF(ISERROR(MATCH($J1787,SorP!$B$1:$B$6226,0)),"",INDIRECT("'SorP'!$A$"&amp;MATCH($S1787&amp;$J1787,SorP!C:C,0))))</f>
        <v/>
      </c>
      <c r="U1787" s="168"/>
      <c r="V1787" s="169" t="e">
        <f>IF(C1787="",NA(),MATCH($B1787&amp;$C1787,'Smelter Look-up'!$J:$J,0))</f>
        <v>#N/A</v>
      </c>
      <c r="X1787" s="170">
        <f t="shared" ca="1" si="87"/>
        <v>0</v>
      </c>
      <c r="AB1787" s="314" t="str">
        <f t="shared" si="86"/>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8"/>
        <v/>
      </c>
      <c r="T1788" s="155" t="str">
        <f ca="1">IF(B1788="","",IF(ISERROR(MATCH($J1788,SorP!$B$1:$B$6226,0)),"",INDIRECT("'SorP'!$A$"&amp;MATCH($S1788&amp;$J1788,SorP!C:C,0))))</f>
        <v/>
      </c>
      <c r="U1788" s="168"/>
      <c r="V1788" s="169" t="e">
        <f>IF(C1788="",NA(),MATCH($B1788&amp;$C1788,'Smelter Look-up'!$J:$J,0))</f>
        <v>#N/A</v>
      </c>
      <c r="X1788" s="170">
        <f t="shared" ca="1" si="87"/>
        <v>0</v>
      </c>
      <c r="AB1788" s="314" t="str">
        <f t="shared" si="86"/>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8"/>
        <v/>
      </c>
      <c r="T1789" s="155" t="str">
        <f ca="1">IF(B1789="","",IF(ISERROR(MATCH($J1789,SorP!$B$1:$B$6226,0)),"",INDIRECT("'SorP'!$A$"&amp;MATCH($S1789&amp;$J1789,SorP!C:C,0))))</f>
        <v/>
      </c>
      <c r="U1789" s="168"/>
      <c r="V1789" s="169" t="e">
        <f>IF(C1789="",NA(),MATCH($B1789&amp;$C1789,'Smelter Look-up'!$J:$J,0))</f>
        <v>#N/A</v>
      </c>
      <c r="X1789" s="170">
        <f t="shared" ca="1" si="87"/>
        <v>0</v>
      </c>
      <c r="AB1789" s="314" t="str">
        <f t="shared" si="86"/>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8"/>
        <v/>
      </c>
      <c r="T1790" s="155" t="str">
        <f ca="1">IF(B1790="","",IF(ISERROR(MATCH($J1790,SorP!$B$1:$B$6226,0)),"",INDIRECT("'SorP'!$A$"&amp;MATCH($S1790&amp;$J1790,SorP!C:C,0))))</f>
        <v/>
      </c>
      <c r="U1790" s="168"/>
      <c r="V1790" s="169" t="e">
        <f>IF(C1790="",NA(),MATCH($B1790&amp;$C1790,'Smelter Look-up'!$J:$J,0))</f>
        <v>#N/A</v>
      </c>
      <c r="X1790" s="170">
        <f t="shared" ca="1" si="87"/>
        <v>0</v>
      </c>
      <c r="AB1790" s="314" t="str">
        <f t="shared" ref="AB1790:AB1853" si="89">IF(C1790="","",B1790)</f>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8"/>
        <v/>
      </c>
      <c r="T1791" s="155" t="str">
        <f ca="1">IF(B1791="","",IF(ISERROR(MATCH($J1791,SorP!$B$1:$B$6226,0)),"",INDIRECT("'SorP'!$A$"&amp;MATCH($S1791&amp;$J1791,SorP!C:C,0))))</f>
        <v/>
      </c>
      <c r="U1791" s="168"/>
      <c r="V1791" s="169" t="e">
        <f>IF(C1791="",NA(),MATCH($B1791&amp;$C1791,'Smelter Look-up'!$J:$J,0))</f>
        <v>#N/A</v>
      </c>
      <c r="X1791" s="170">
        <f t="shared" ca="1" si="87"/>
        <v>0</v>
      </c>
      <c r="AB1791" s="314" t="str">
        <f t="shared" si="89"/>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ca="1" si="88"/>
        <v/>
      </c>
      <c r="T1792" s="155" t="str">
        <f ca="1">IF(B1792="","",IF(ISERROR(MATCH($J1792,SorP!$B$1:$B$6226,0)),"",INDIRECT("'SorP'!$A$"&amp;MATCH($S1792&amp;$J1792,SorP!C:C,0))))</f>
        <v/>
      </c>
      <c r="U1792" s="168"/>
      <c r="V1792" s="169" t="e">
        <f>IF(C1792="",NA(),MATCH($B1792&amp;$C1792,'Smelter Look-up'!$J:$J,0))</f>
        <v>#N/A</v>
      </c>
      <c r="X1792" s="170">
        <f t="shared" ca="1" si="87"/>
        <v>0</v>
      </c>
      <c r="AB1792" s="314" t="str">
        <f t="shared" si="89"/>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9"/>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9"/>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9"/>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9"/>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9"/>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si="89"/>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ref="X1847:X1910" ca="1" si="90">IF(AND(C1847="Smelter not listed",OR(LEN(D1847)=0,LEN(E1847)=0)),1,0)</f>
        <v>0</v>
      </c>
      <c r="AB1847" s="314" t="str">
        <f t="shared" si="89"/>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ref="S1848:S1911" ca="1" si="91">IF(B1848="","",IF(ISERROR(MATCH($E1848,CL,0)),"Unknown",INDIRECT("'C'!$A$"&amp;MATCH($E1848,CL,0)+1)))</f>
        <v/>
      </c>
      <c r="T1848" s="155" t="str">
        <f ca="1">IF(B1848="","",IF(ISERROR(MATCH($J1848,SorP!$B$1:$B$6226,0)),"",INDIRECT("'SorP'!$A$"&amp;MATCH($S1848&amp;$J1848,SorP!C:C,0))))</f>
        <v/>
      </c>
      <c r="U1848" s="168"/>
      <c r="V1848" s="169" t="e">
        <f>IF(C1848="",NA(),MATCH($B1848&amp;$C1848,'Smelter Look-up'!$J:$J,0))</f>
        <v>#N/A</v>
      </c>
      <c r="X1848" s="170">
        <f t="shared" ca="1" si="90"/>
        <v>0</v>
      </c>
      <c r="AB1848" s="314" t="str">
        <f t="shared" si="89"/>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91"/>
        <v/>
      </c>
      <c r="T1849" s="155" t="str">
        <f ca="1">IF(B1849="","",IF(ISERROR(MATCH($J1849,SorP!$B$1:$B$6226,0)),"",INDIRECT("'SorP'!$A$"&amp;MATCH($S1849&amp;$J1849,SorP!C:C,0))))</f>
        <v/>
      </c>
      <c r="U1849" s="168"/>
      <c r="V1849" s="169" t="e">
        <f>IF(C1849="",NA(),MATCH($B1849&amp;$C1849,'Smelter Look-up'!$J:$J,0))</f>
        <v>#N/A</v>
      </c>
      <c r="X1849" s="170">
        <f t="shared" ca="1" si="90"/>
        <v>0</v>
      </c>
      <c r="AB1849" s="314" t="str">
        <f t="shared" si="89"/>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91"/>
        <v/>
      </c>
      <c r="T1850" s="155" t="str">
        <f ca="1">IF(B1850="","",IF(ISERROR(MATCH($J1850,SorP!$B$1:$B$6226,0)),"",INDIRECT("'SorP'!$A$"&amp;MATCH($S1850&amp;$J1850,SorP!C:C,0))))</f>
        <v/>
      </c>
      <c r="U1850" s="168"/>
      <c r="V1850" s="169" t="e">
        <f>IF(C1850="",NA(),MATCH($B1850&amp;$C1850,'Smelter Look-up'!$J:$J,0))</f>
        <v>#N/A</v>
      </c>
      <c r="X1850" s="170">
        <f t="shared" ca="1" si="90"/>
        <v>0</v>
      </c>
      <c r="AB1850" s="314" t="str">
        <f t="shared" si="89"/>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91"/>
        <v/>
      </c>
      <c r="T1851" s="155" t="str">
        <f ca="1">IF(B1851="","",IF(ISERROR(MATCH($J1851,SorP!$B$1:$B$6226,0)),"",INDIRECT("'SorP'!$A$"&amp;MATCH($S1851&amp;$J1851,SorP!C:C,0))))</f>
        <v/>
      </c>
      <c r="U1851" s="168"/>
      <c r="V1851" s="169" t="e">
        <f>IF(C1851="",NA(),MATCH($B1851&amp;$C1851,'Smelter Look-up'!$J:$J,0))</f>
        <v>#N/A</v>
      </c>
      <c r="X1851" s="170">
        <f t="shared" ca="1" si="90"/>
        <v>0</v>
      </c>
      <c r="AB1851" s="314" t="str">
        <f t="shared" si="89"/>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91"/>
        <v/>
      </c>
      <c r="T1852" s="155" t="str">
        <f ca="1">IF(B1852="","",IF(ISERROR(MATCH($J1852,SorP!$B$1:$B$6226,0)),"",INDIRECT("'SorP'!$A$"&amp;MATCH($S1852&amp;$J1852,SorP!C:C,0))))</f>
        <v/>
      </c>
      <c r="U1852" s="168"/>
      <c r="V1852" s="169" t="e">
        <f>IF(C1852="",NA(),MATCH($B1852&amp;$C1852,'Smelter Look-up'!$J:$J,0))</f>
        <v>#N/A</v>
      </c>
      <c r="X1852" s="170">
        <f t="shared" ca="1" si="90"/>
        <v>0</v>
      </c>
      <c r="AB1852" s="314" t="str">
        <f t="shared" si="89"/>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91"/>
        <v/>
      </c>
      <c r="T1853" s="155" t="str">
        <f ca="1">IF(B1853="","",IF(ISERROR(MATCH($J1853,SorP!$B$1:$B$6226,0)),"",INDIRECT("'SorP'!$A$"&amp;MATCH($S1853&amp;$J1853,SorP!C:C,0))))</f>
        <v/>
      </c>
      <c r="U1853" s="168"/>
      <c r="V1853" s="169" t="e">
        <f>IF(C1853="",NA(),MATCH($B1853&amp;$C1853,'Smelter Look-up'!$J:$J,0))</f>
        <v>#N/A</v>
      </c>
      <c r="X1853" s="170">
        <f t="shared" ca="1" si="90"/>
        <v>0</v>
      </c>
      <c r="AB1853" s="314" t="str">
        <f t="shared" si="89"/>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91"/>
        <v/>
      </c>
      <c r="T1854" s="155" t="str">
        <f ca="1">IF(B1854="","",IF(ISERROR(MATCH($J1854,SorP!$B$1:$B$6226,0)),"",INDIRECT("'SorP'!$A$"&amp;MATCH($S1854&amp;$J1854,SorP!C:C,0))))</f>
        <v/>
      </c>
      <c r="U1854" s="168"/>
      <c r="V1854" s="169" t="e">
        <f>IF(C1854="",NA(),MATCH($B1854&amp;$C1854,'Smelter Look-up'!$J:$J,0))</f>
        <v>#N/A</v>
      </c>
      <c r="X1854" s="170">
        <f t="shared" ca="1" si="90"/>
        <v>0</v>
      </c>
      <c r="AB1854" s="314" t="str">
        <f t="shared" ref="AB1854:AB1917" si="92">IF(C1854="","",B1854)</f>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91"/>
        <v/>
      </c>
      <c r="T1855" s="155" t="str">
        <f ca="1">IF(B1855="","",IF(ISERROR(MATCH($J1855,SorP!$B$1:$B$6226,0)),"",INDIRECT("'SorP'!$A$"&amp;MATCH($S1855&amp;$J1855,SorP!C:C,0))))</f>
        <v/>
      </c>
      <c r="U1855" s="168"/>
      <c r="V1855" s="169" t="e">
        <f>IF(C1855="",NA(),MATCH($B1855&amp;$C1855,'Smelter Look-up'!$J:$J,0))</f>
        <v>#N/A</v>
      </c>
      <c r="X1855" s="170">
        <f t="shared" ca="1" si="90"/>
        <v>0</v>
      </c>
      <c r="AB1855" s="314" t="str">
        <f t="shared" si="92"/>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ca="1" si="91"/>
        <v/>
      </c>
      <c r="T1856" s="155" t="str">
        <f ca="1">IF(B1856="","",IF(ISERROR(MATCH($J1856,SorP!$B$1:$B$6226,0)),"",INDIRECT("'SorP'!$A$"&amp;MATCH($S1856&amp;$J1856,SorP!C:C,0))))</f>
        <v/>
      </c>
      <c r="U1856" s="168"/>
      <c r="V1856" s="169" t="e">
        <f>IF(C1856="",NA(),MATCH($B1856&amp;$C1856,'Smelter Look-up'!$J:$J,0))</f>
        <v>#N/A</v>
      </c>
      <c r="X1856" s="170">
        <f t="shared" ca="1" si="90"/>
        <v>0</v>
      </c>
      <c r="AB1856" s="314" t="str">
        <f t="shared" si="92"/>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92"/>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92"/>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92"/>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92"/>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92"/>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si="92"/>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ref="X1911:X1974" ca="1" si="93">IF(AND(C1911="Smelter not listed",OR(LEN(D1911)=0,LEN(E1911)=0)),1,0)</f>
        <v>0</v>
      </c>
      <c r="AB1911" s="314" t="str">
        <f t="shared" si="92"/>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ref="S1912:S1975" ca="1" si="94">IF(B1912="","",IF(ISERROR(MATCH($E1912,CL,0)),"Unknown",INDIRECT("'C'!$A$"&amp;MATCH($E1912,CL,0)+1)))</f>
        <v/>
      </c>
      <c r="T1912" s="155" t="str">
        <f ca="1">IF(B1912="","",IF(ISERROR(MATCH($J1912,SorP!$B$1:$B$6226,0)),"",INDIRECT("'SorP'!$A$"&amp;MATCH($S1912&amp;$J1912,SorP!C:C,0))))</f>
        <v/>
      </c>
      <c r="U1912" s="168"/>
      <c r="V1912" s="169" t="e">
        <f>IF(C1912="",NA(),MATCH($B1912&amp;$C1912,'Smelter Look-up'!$J:$J,0))</f>
        <v>#N/A</v>
      </c>
      <c r="X1912" s="170">
        <f t="shared" ca="1" si="93"/>
        <v>0</v>
      </c>
      <c r="AB1912" s="314" t="str">
        <f t="shared" si="92"/>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4"/>
        <v/>
      </c>
      <c r="T1913" s="155" t="str">
        <f ca="1">IF(B1913="","",IF(ISERROR(MATCH($J1913,SorP!$B$1:$B$6226,0)),"",INDIRECT("'SorP'!$A$"&amp;MATCH($S1913&amp;$J1913,SorP!C:C,0))))</f>
        <v/>
      </c>
      <c r="U1913" s="168"/>
      <c r="V1913" s="169" t="e">
        <f>IF(C1913="",NA(),MATCH($B1913&amp;$C1913,'Smelter Look-up'!$J:$J,0))</f>
        <v>#N/A</v>
      </c>
      <c r="X1913" s="170">
        <f t="shared" ca="1" si="93"/>
        <v>0</v>
      </c>
      <c r="AB1913" s="314" t="str">
        <f t="shared" si="92"/>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4"/>
        <v/>
      </c>
      <c r="T1914" s="155" t="str">
        <f ca="1">IF(B1914="","",IF(ISERROR(MATCH($J1914,SorP!$B$1:$B$6226,0)),"",INDIRECT("'SorP'!$A$"&amp;MATCH($S1914&amp;$J1914,SorP!C:C,0))))</f>
        <v/>
      </c>
      <c r="U1914" s="168"/>
      <c r="V1914" s="169" t="e">
        <f>IF(C1914="",NA(),MATCH($B1914&amp;$C1914,'Smelter Look-up'!$J:$J,0))</f>
        <v>#N/A</v>
      </c>
      <c r="X1914" s="170">
        <f t="shared" ca="1" si="93"/>
        <v>0</v>
      </c>
      <c r="AB1914" s="314" t="str">
        <f t="shared" si="92"/>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4"/>
        <v/>
      </c>
      <c r="T1915" s="155" t="str">
        <f ca="1">IF(B1915="","",IF(ISERROR(MATCH($J1915,SorP!$B$1:$B$6226,0)),"",INDIRECT("'SorP'!$A$"&amp;MATCH($S1915&amp;$J1915,SorP!C:C,0))))</f>
        <v/>
      </c>
      <c r="U1915" s="168"/>
      <c r="V1915" s="169" t="e">
        <f>IF(C1915="",NA(),MATCH($B1915&amp;$C1915,'Smelter Look-up'!$J:$J,0))</f>
        <v>#N/A</v>
      </c>
      <c r="X1915" s="170">
        <f t="shared" ca="1" si="93"/>
        <v>0</v>
      </c>
      <c r="AB1915" s="314" t="str">
        <f t="shared" si="92"/>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4"/>
        <v/>
      </c>
      <c r="T1916" s="155" t="str">
        <f ca="1">IF(B1916="","",IF(ISERROR(MATCH($J1916,SorP!$B$1:$B$6226,0)),"",INDIRECT("'SorP'!$A$"&amp;MATCH($S1916&amp;$J1916,SorP!C:C,0))))</f>
        <v/>
      </c>
      <c r="U1916" s="168"/>
      <c r="V1916" s="169" t="e">
        <f>IF(C1916="",NA(),MATCH($B1916&amp;$C1916,'Smelter Look-up'!$J:$J,0))</f>
        <v>#N/A</v>
      </c>
      <c r="X1916" s="170">
        <f t="shared" ca="1" si="93"/>
        <v>0</v>
      </c>
      <c r="AB1916" s="314" t="str">
        <f t="shared" si="92"/>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4"/>
        <v/>
      </c>
      <c r="T1917" s="155" t="str">
        <f ca="1">IF(B1917="","",IF(ISERROR(MATCH($J1917,SorP!$B$1:$B$6226,0)),"",INDIRECT("'SorP'!$A$"&amp;MATCH($S1917&amp;$J1917,SorP!C:C,0))))</f>
        <v/>
      </c>
      <c r="U1917" s="168"/>
      <c r="V1917" s="169" t="e">
        <f>IF(C1917="",NA(),MATCH($B1917&amp;$C1917,'Smelter Look-up'!$J:$J,0))</f>
        <v>#N/A</v>
      </c>
      <c r="X1917" s="170">
        <f t="shared" ca="1" si="93"/>
        <v>0</v>
      </c>
      <c r="AB1917" s="314" t="str">
        <f t="shared" si="92"/>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4"/>
        <v/>
      </c>
      <c r="T1918" s="155" t="str">
        <f ca="1">IF(B1918="","",IF(ISERROR(MATCH($J1918,SorP!$B$1:$B$6226,0)),"",INDIRECT("'SorP'!$A$"&amp;MATCH($S1918&amp;$J1918,SorP!C:C,0))))</f>
        <v/>
      </c>
      <c r="U1918" s="168"/>
      <c r="V1918" s="169" t="e">
        <f>IF(C1918="",NA(),MATCH($B1918&amp;$C1918,'Smelter Look-up'!$J:$J,0))</f>
        <v>#N/A</v>
      </c>
      <c r="X1918" s="170">
        <f t="shared" ca="1" si="93"/>
        <v>0</v>
      </c>
      <c r="AB1918" s="314" t="str">
        <f t="shared" ref="AB1918:AB1981" si="95">IF(C1918="","",B1918)</f>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4"/>
        <v/>
      </c>
      <c r="T1919" s="155" t="str">
        <f ca="1">IF(B1919="","",IF(ISERROR(MATCH($J1919,SorP!$B$1:$B$6226,0)),"",INDIRECT("'SorP'!$A$"&amp;MATCH($S1919&amp;$J1919,SorP!C:C,0))))</f>
        <v/>
      </c>
      <c r="U1919" s="168"/>
      <c r="V1919" s="169" t="e">
        <f>IF(C1919="",NA(),MATCH($B1919&amp;$C1919,'Smelter Look-up'!$J:$J,0))</f>
        <v>#N/A</v>
      </c>
      <c r="X1919" s="170">
        <f t="shared" ca="1" si="93"/>
        <v>0</v>
      </c>
      <c r="AB1919" s="314" t="str">
        <f t="shared" si="95"/>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ca="1" si="94"/>
        <v/>
      </c>
      <c r="T1920" s="155" t="str">
        <f ca="1">IF(B1920="","",IF(ISERROR(MATCH($J1920,SorP!$B$1:$B$6226,0)),"",INDIRECT("'SorP'!$A$"&amp;MATCH($S1920&amp;$J1920,SorP!C:C,0))))</f>
        <v/>
      </c>
      <c r="U1920" s="168"/>
      <c r="V1920" s="169" t="e">
        <f>IF(C1920="",NA(),MATCH($B1920&amp;$C1920,'Smelter Look-up'!$J:$J,0))</f>
        <v>#N/A</v>
      </c>
      <c r="X1920" s="170">
        <f t="shared" ca="1" si="93"/>
        <v>0</v>
      </c>
      <c r="AB1920" s="314" t="str">
        <f t="shared" si="95"/>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5"/>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5"/>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5"/>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5"/>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5"/>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si="95"/>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ref="X1975:X2038" ca="1" si="96">IF(AND(C1975="Smelter not listed",OR(LEN(D1975)=0,LEN(E1975)=0)),1,0)</f>
        <v>0</v>
      </c>
      <c r="AB1975" s="314" t="str">
        <f t="shared" si="95"/>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ref="S1976:S2039" ca="1" si="97">IF(B1976="","",IF(ISERROR(MATCH($E1976,CL,0)),"Unknown",INDIRECT("'C'!$A$"&amp;MATCH($E1976,CL,0)+1)))</f>
        <v/>
      </c>
      <c r="T1976" s="155" t="str">
        <f ca="1">IF(B1976="","",IF(ISERROR(MATCH($J1976,SorP!$B$1:$B$6226,0)),"",INDIRECT("'SorP'!$A$"&amp;MATCH($S1976&amp;$J1976,SorP!C:C,0))))</f>
        <v/>
      </c>
      <c r="U1976" s="168"/>
      <c r="V1976" s="169" t="e">
        <f>IF(C1976="",NA(),MATCH($B1976&amp;$C1976,'Smelter Look-up'!$J:$J,0))</f>
        <v>#N/A</v>
      </c>
      <c r="X1976" s="170">
        <f t="shared" ca="1" si="96"/>
        <v>0</v>
      </c>
      <c r="AB1976" s="314" t="str">
        <f t="shared" si="95"/>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7"/>
        <v/>
      </c>
      <c r="T1977" s="155" t="str">
        <f ca="1">IF(B1977="","",IF(ISERROR(MATCH($J1977,SorP!$B$1:$B$6226,0)),"",INDIRECT("'SorP'!$A$"&amp;MATCH($S1977&amp;$J1977,SorP!C:C,0))))</f>
        <v/>
      </c>
      <c r="U1977" s="168"/>
      <c r="V1977" s="169" t="e">
        <f>IF(C1977="",NA(),MATCH($B1977&amp;$C1977,'Smelter Look-up'!$J:$J,0))</f>
        <v>#N/A</v>
      </c>
      <c r="X1977" s="170">
        <f t="shared" ca="1" si="96"/>
        <v>0</v>
      </c>
      <c r="AB1977" s="314" t="str">
        <f t="shared" si="95"/>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7"/>
        <v/>
      </c>
      <c r="T1978" s="155" t="str">
        <f ca="1">IF(B1978="","",IF(ISERROR(MATCH($J1978,SorP!$B$1:$B$6226,0)),"",INDIRECT("'SorP'!$A$"&amp;MATCH($S1978&amp;$J1978,SorP!C:C,0))))</f>
        <v/>
      </c>
      <c r="U1978" s="168"/>
      <c r="V1978" s="169" t="e">
        <f>IF(C1978="",NA(),MATCH($B1978&amp;$C1978,'Smelter Look-up'!$J:$J,0))</f>
        <v>#N/A</v>
      </c>
      <c r="X1978" s="170">
        <f t="shared" ca="1" si="96"/>
        <v>0</v>
      </c>
      <c r="AB1978" s="314" t="str">
        <f t="shared" si="95"/>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7"/>
        <v/>
      </c>
      <c r="T1979" s="155" t="str">
        <f ca="1">IF(B1979="","",IF(ISERROR(MATCH($J1979,SorP!$B$1:$B$6226,0)),"",INDIRECT("'SorP'!$A$"&amp;MATCH($S1979&amp;$J1979,SorP!C:C,0))))</f>
        <v/>
      </c>
      <c r="U1979" s="168"/>
      <c r="V1979" s="169" t="e">
        <f>IF(C1979="",NA(),MATCH($B1979&amp;$C1979,'Smelter Look-up'!$J:$J,0))</f>
        <v>#N/A</v>
      </c>
      <c r="X1979" s="170">
        <f t="shared" ca="1" si="96"/>
        <v>0</v>
      </c>
      <c r="AB1979" s="314" t="str">
        <f t="shared" si="95"/>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7"/>
        <v/>
      </c>
      <c r="T1980" s="155" t="str">
        <f ca="1">IF(B1980="","",IF(ISERROR(MATCH($J1980,SorP!$B$1:$B$6226,0)),"",INDIRECT("'SorP'!$A$"&amp;MATCH($S1980&amp;$J1980,SorP!C:C,0))))</f>
        <v/>
      </c>
      <c r="U1980" s="168"/>
      <c r="V1980" s="169" t="e">
        <f>IF(C1980="",NA(),MATCH($B1980&amp;$C1980,'Smelter Look-up'!$J:$J,0))</f>
        <v>#N/A</v>
      </c>
      <c r="X1980" s="170">
        <f t="shared" ca="1" si="96"/>
        <v>0</v>
      </c>
      <c r="AB1980" s="314" t="str">
        <f t="shared" si="95"/>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7"/>
        <v/>
      </c>
      <c r="T1981" s="155" t="str">
        <f ca="1">IF(B1981="","",IF(ISERROR(MATCH($J1981,SorP!$B$1:$B$6226,0)),"",INDIRECT("'SorP'!$A$"&amp;MATCH($S1981&amp;$J1981,SorP!C:C,0))))</f>
        <v/>
      </c>
      <c r="U1981" s="168"/>
      <c r="V1981" s="169" t="e">
        <f>IF(C1981="",NA(),MATCH($B1981&amp;$C1981,'Smelter Look-up'!$J:$J,0))</f>
        <v>#N/A</v>
      </c>
      <c r="X1981" s="170">
        <f t="shared" ca="1" si="96"/>
        <v>0</v>
      </c>
      <c r="AB1981" s="314" t="str">
        <f t="shared" si="95"/>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7"/>
        <v/>
      </c>
      <c r="T1982" s="155" t="str">
        <f ca="1">IF(B1982="","",IF(ISERROR(MATCH($J1982,SorP!$B$1:$B$6226,0)),"",INDIRECT("'SorP'!$A$"&amp;MATCH($S1982&amp;$J1982,SorP!C:C,0))))</f>
        <v/>
      </c>
      <c r="U1982" s="168"/>
      <c r="V1982" s="169" t="e">
        <f>IF(C1982="",NA(),MATCH($B1982&amp;$C1982,'Smelter Look-up'!$J:$J,0))</f>
        <v>#N/A</v>
      </c>
      <c r="X1982" s="170">
        <f t="shared" ca="1" si="96"/>
        <v>0</v>
      </c>
      <c r="AB1982" s="314" t="str">
        <f t="shared" ref="AB1982:AB2045" si="98">IF(C1982="","",B1982)</f>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7"/>
        <v/>
      </c>
      <c r="T1983" s="155" t="str">
        <f ca="1">IF(B1983="","",IF(ISERROR(MATCH($J1983,SorP!$B$1:$B$6226,0)),"",INDIRECT("'SorP'!$A$"&amp;MATCH($S1983&amp;$J1983,SorP!C:C,0))))</f>
        <v/>
      </c>
      <c r="U1983" s="168"/>
      <c r="V1983" s="169" t="e">
        <f>IF(C1983="",NA(),MATCH($B1983&amp;$C1983,'Smelter Look-up'!$J:$J,0))</f>
        <v>#N/A</v>
      </c>
      <c r="X1983" s="170">
        <f t="shared" ca="1" si="96"/>
        <v>0</v>
      </c>
      <c r="AB1983" s="314" t="str">
        <f t="shared" si="98"/>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ca="1" si="97"/>
        <v/>
      </c>
      <c r="T1984" s="155" t="str">
        <f ca="1">IF(B1984="","",IF(ISERROR(MATCH($J1984,SorP!$B$1:$B$6226,0)),"",INDIRECT("'SorP'!$A$"&amp;MATCH($S1984&amp;$J1984,SorP!C:C,0))))</f>
        <v/>
      </c>
      <c r="U1984" s="168"/>
      <c r="V1984" s="169" t="e">
        <f>IF(C1984="",NA(),MATCH($B1984&amp;$C1984,'Smelter Look-up'!$J:$J,0))</f>
        <v>#N/A</v>
      </c>
      <c r="X1984" s="170">
        <f t="shared" ca="1" si="96"/>
        <v>0</v>
      </c>
      <c r="AB1984" s="314" t="str">
        <f t="shared" si="98"/>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8"/>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8"/>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8"/>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8"/>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8"/>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si="98"/>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ref="X2039:X2102" ca="1" si="99">IF(AND(C2039="Smelter not listed",OR(LEN(D2039)=0,LEN(E2039)=0)),1,0)</f>
        <v>0</v>
      </c>
      <c r="AB2039" s="314" t="str">
        <f t="shared" si="98"/>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ref="S2040:S2103" ca="1" si="100">IF(B2040="","",IF(ISERROR(MATCH($E2040,CL,0)),"Unknown",INDIRECT("'C'!$A$"&amp;MATCH($E2040,CL,0)+1)))</f>
        <v/>
      </c>
      <c r="T2040" s="155" t="str">
        <f ca="1">IF(B2040="","",IF(ISERROR(MATCH($J2040,SorP!$B$1:$B$6226,0)),"",INDIRECT("'SorP'!$A$"&amp;MATCH($S2040&amp;$J2040,SorP!C:C,0))))</f>
        <v/>
      </c>
      <c r="U2040" s="168"/>
      <c r="V2040" s="169" t="e">
        <f>IF(C2040="",NA(),MATCH($B2040&amp;$C2040,'Smelter Look-up'!$J:$J,0))</f>
        <v>#N/A</v>
      </c>
      <c r="X2040" s="170">
        <f t="shared" ca="1" si="99"/>
        <v>0</v>
      </c>
      <c r="AB2040" s="314" t="str">
        <f t="shared" si="98"/>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100"/>
        <v/>
      </c>
      <c r="T2041" s="155" t="str">
        <f ca="1">IF(B2041="","",IF(ISERROR(MATCH($J2041,SorP!$B$1:$B$6226,0)),"",INDIRECT("'SorP'!$A$"&amp;MATCH($S2041&amp;$J2041,SorP!C:C,0))))</f>
        <v/>
      </c>
      <c r="U2041" s="168"/>
      <c r="V2041" s="169" t="e">
        <f>IF(C2041="",NA(),MATCH($B2041&amp;$C2041,'Smelter Look-up'!$J:$J,0))</f>
        <v>#N/A</v>
      </c>
      <c r="X2041" s="170">
        <f t="shared" ca="1" si="99"/>
        <v>0</v>
      </c>
      <c r="AB2041" s="314" t="str">
        <f t="shared" si="98"/>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100"/>
        <v/>
      </c>
      <c r="T2042" s="155" t="str">
        <f ca="1">IF(B2042="","",IF(ISERROR(MATCH($J2042,SorP!$B$1:$B$6226,0)),"",INDIRECT("'SorP'!$A$"&amp;MATCH($S2042&amp;$J2042,SorP!C:C,0))))</f>
        <v/>
      </c>
      <c r="U2042" s="168"/>
      <c r="V2042" s="169" t="e">
        <f>IF(C2042="",NA(),MATCH($B2042&amp;$C2042,'Smelter Look-up'!$J:$J,0))</f>
        <v>#N/A</v>
      </c>
      <c r="X2042" s="170">
        <f t="shared" ca="1" si="99"/>
        <v>0</v>
      </c>
      <c r="AB2042" s="314" t="str">
        <f t="shared" si="98"/>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100"/>
        <v/>
      </c>
      <c r="T2043" s="155" t="str">
        <f ca="1">IF(B2043="","",IF(ISERROR(MATCH($J2043,SorP!$B$1:$B$6226,0)),"",INDIRECT("'SorP'!$A$"&amp;MATCH($S2043&amp;$J2043,SorP!C:C,0))))</f>
        <v/>
      </c>
      <c r="U2043" s="168"/>
      <c r="V2043" s="169" t="e">
        <f>IF(C2043="",NA(),MATCH($B2043&amp;$C2043,'Smelter Look-up'!$J:$J,0))</f>
        <v>#N/A</v>
      </c>
      <c r="X2043" s="170">
        <f t="shared" ca="1" si="99"/>
        <v>0</v>
      </c>
      <c r="AB2043" s="314" t="str">
        <f t="shared" si="98"/>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100"/>
        <v/>
      </c>
      <c r="T2044" s="155" t="str">
        <f ca="1">IF(B2044="","",IF(ISERROR(MATCH($J2044,SorP!$B$1:$B$6226,0)),"",INDIRECT("'SorP'!$A$"&amp;MATCH($S2044&amp;$J2044,SorP!C:C,0))))</f>
        <v/>
      </c>
      <c r="U2044" s="168"/>
      <c r="V2044" s="169" t="e">
        <f>IF(C2044="",NA(),MATCH($B2044&amp;$C2044,'Smelter Look-up'!$J:$J,0))</f>
        <v>#N/A</v>
      </c>
      <c r="X2044" s="170">
        <f t="shared" ca="1" si="99"/>
        <v>0</v>
      </c>
      <c r="AB2044" s="314" t="str">
        <f t="shared" si="98"/>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100"/>
        <v/>
      </c>
      <c r="T2045" s="155" t="str">
        <f ca="1">IF(B2045="","",IF(ISERROR(MATCH($J2045,SorP!$B$1:$B$6226,0)),"",INDIRECT("'SorP'!$A$"&amp;MATCH($S2045&amp;$J2045,SorP!C:C,0))))</f>
        <v/>
      </c>
      <c r="U2045" s="168"/>
      <c r="V2045" s="169" t="e">
        <f>IF(C2045="",NA(),MATCH($B2045&amp;$C2045,'Smelter Look-up'!$J:$J,0))</f>
        <v>#N/A</v>
      </c>
      <c r="X2045" s="170">
        <f t="shared" ca="1" si="99"/>
        <v>0</v>
      </c>
      <c r="AB2045" s="314" t="str">
        <f t="shared" si="98"/>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100"/>
        <v/>
      </c>
      <c r="T2046" s="155" t="str">
        <f ca="1">IF(B2046="","",IF(ISERROR(MATCH($J2046,SorP!$B$1:$B$6226,0)),"",INDIRECT("'SorP'!$A$"&amp;MATCH($S2046&amp;$J2046,SorP!C:C,0))))</f>
        <v/>
      </c>
      <c r="U2046" s="168"/>
      <c r="V2046" s="169" t="e">
        <f>IF(C2046="",NA(),MATCH($B2046&amp;$C2046,'Smelter Look-up'!$J:$J,0))</f>
        <v>#N/A</v>
      </c>
      <c r="X2046" s="170">
        <f t="shared" ca="1" si="99"/>
        <v>0</v>
      </c>
      <c r="AB2046" s="314" t="str">
        <f t="shared" ref="AB2046:AB2109" si="101">IF(C2046="","",B2046)</f>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100"/>
        <v/>
      </c>
      <c r="T2047" s="155" t="str">
        <f ca="1">IF(B2047="","",IF(ISERROR(MATCH($J2047,SorP!$B$1:$B$6226,0)),"",INDIRECT("'SorP'!$A$"&amp;MATCH($S2047&amp;$J2047,SorP!C:C,0))))</f>
        <v/>
      </c>
      <c r="U2047" s="168"/>
      <c r="V2047" s="169" t="e">
        <f>IF(C2047="",NA(),MATCH($B2047&amp;$C2047,'Smelter Look-up'!$J:$J,0))</f>
        <v>#N/A</v>
      </c>
      <c r="X2047" s="170">
        <f t="shared" ca="1" si="99"/>
        <v>0</v>
      </c>
      <c r="AB2047" s="314" t="str">
        <f t="shared" si="101"/>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ca="1" si="100"/>
        <v/>
      </c>
      <c r="T2048" s="155" t="str">
        <f ca="1">IF(B2048="","",IF(ISERROR(MATCH($J2048,SorP!$B$1:$B$6226,0)),"",INDIRECT("'SorP'!$A$"&amp;MATCH($S2048&amp;$J2048,SorP!C:C,0))))</f>
        <v/>
      </c>
      <c r="U2048" s="168"/>
      <c r="V2048" s="169" t="e">
        <f>IF(C2048="",NA(),MATCH($B2048&amp;$C2048,'Smelter Look-up'!$J:$J,0))</f>
        <v>#N/A</v>
      </c>
      <c r="X2048" s="170">
        <f t="shared" ca="1" si="99"/>
        <v>0</v>
      </c>
      <c r="AB2048" s="314" t="str">
        <f t="shared" si="101"/>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101"/>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101"/>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101"/>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101"/>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101"/>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si="101"/>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ref="X2103:X2166" ca="1" si="102">IF(AND(C2103="Smelter not listed",OR(LEN(D2103)=0,LEN(E2103)=0)),1,0)</f>
        <v>0</v>
      </c>
      <c r="AB2103" s="314" t="str">
        <f t="shared" si="101"/>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ref="S2104:S2167" ca="1" si="103">IF(B2104="","",IF(ISERROR(MATCH($E2104,CL,0)),"Unknown",INDIRECT("'C'!$A$"&amp;MATCH($E2104,CL,0)+1)))</f>
        <v/>
      </c>
      <c r="T2104" s="155" t="str">
        <f ca="1">IF(B2104="","",IF(ISERROR(MATCH($J2104,SorP!$B$1:$B$6226,0)),"",INDIRECT("'SorP'!$A$"&amp;MATCH($S2104&amp;$J2104,SorP!C:C,0))))</f>
        <v/>
      </c>
      <c r="U2104" s="168"/>
      <c r="V2104" s="169" t="e">
        <f>IF(C2104="",NA(),MATCH($B2104&amp;$C2104,'Smelter Look-up'!$J:$J,0))</f>
        <v>#N/A</v>
      </c>
      <c r="X2104" s="170">
        <f t="shared" ca="1" si="102"/>
        <v>0</v>
      </c>
      <c r="AB2104" s="314" t="str">
        <f t="shared" si="101"/>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3"/>
        <v/>
      </c>
      <c r="T2105" s="155" t="str">
        <f ca="1">IF(B2105="","",IF(ISERROR(MATCH($J2105,SorP!$B$1:$B$6226,0)),"",INDIRECT("'SorP'!$A$"&amp;MATCH($S2105&amp;$J2105,SorP!C:C,0))))</f>
        <v/>
      </c>
      <c r="U2105" s="168"/>
      <c r="V2105" s="169" t="e">
        <f>IF(C2105="",NA(),MATCH($B2105&amp;$C2105,'Smelter Look-up'!$J:$J,0))</f>
        <v>#N/A</v>
      </c>
      <c r="X2105" s="170">
        <f t="shared" ca="1" si="102"/>
        <v>0</v>
      </c>
      <c r="AB2105" s="314" t="str">
        <f t="shared" si="101"/>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3"/>
        <v/>
      </c>
      <c r="T2106" s="155" t="str">
        <f ca="1">IF(B2106="","",IF(ISERROR(MATCH($J2106,SorP!$B$1:$B$6226,0)),"",INDIRECT("'SorP'!$A$"&amp;MATCH($S2106&amp;$J2106,SorP!C:C,0))))</f>
        <v/>
      </c>
      <c r="U2106" s="168"/>
      <c r="V2106" s="169" t="e">
        <f>IF(C2106="",NA(),MATCH($B2106&amp;$C2106,'Smelter Look-up'!$J:$J,0))</f>
        <v>#N/A</v>
      </c>
      <c r="X2106" s="170">
        <f t="shared" ca="1" si="102"/>
        <v>0</v>
      </c>
      <c r="AB2106" s="314" t="str">
        <f t="shared" si="101"/>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3"/>
        <v/>
      </c>
      <c r="T2107" s="155" t="str">
        <f ca="1">IF(B2107="","",IF(ISERROR(MATCH($J2107,SorP!$B$1:$B$6226,0)),"",INDIRECT("'SorP'!$A$"&amp;MATCH($S2107&amp;$J2107,SorP!C:C,0))))</f>
        <v/>
      </c>
      <c r="U2107" s="168"/>
      <c r="V2107" s="169" t="e">
        <f>IF(C2107="",NA(),MATCH($B2107&amp;$C2107,'Smelter Look-up'!$J:$J,0))</f>
        <v>#N/A</v>
      </c>
      <c r="X2107" s="170">
        <f t="shared" ca="1" si="102"/>
        <v>0</v>
      </c>
      <c r="AB2107" s="314" t="str">
        <f t="shared" si="101"/>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3"/>
        <v/>
      </c>
      <c r="T2108" s="155" t="str">
        <f ca="1">IF(B2108="","",IF(ISERROR(MATCH($J2108,SorP!$B$1:$B$6226,0)),"",INDIRECT("'SorP'!$A$"&amp;MATCH($S2108&amp;$J2108,SorP!C:C,0))))</f>
        <v/>
      </c>
      <c r="U2108" s="168"/>
      <c r="V2108" s="169" t="e">
        <f>IF(C2108="",NA(),MATCH($B2108&amp;$C2108,'Smelter Look-up'!$J:$J,0))</f>
        <v>#N/A</v>
      </c>
      <c r="X2108" s="170">
        <f t="shared" ca="1" si="102"/>
        <v>0</v>
      </c>
      <c r="AB2108" s="314" t="str">
        <f t="shared" si="101"/>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3"/>
        <v/>
      </c>
      <c r="T2109" s="155" t="str">
        <f ca="1">IF(B2109="","",IF(ISERROR(MATCH($J2109,SorP!$B$1:$B$6226,0)),"",INDIRECT("'SorP'!$A$"&amp;MATCH($S2109&amp;$J2109,SorP!C:C,0))))</f>
        <v/>
      </c>
      <c r="U2109" s="168"/>
      <c r="V2109" s="169" t="e">
        <f>IF(C2109="",NA(),MATCH($B2109&amp;$C2109,'Smelter Look-up'!$J:$J,0))</f>
        <v>#N/A</v>
      </c>
      <c r="X2109" s="170">
        <f t="shared" ca="1" si="102"/>
        <v>0</v>
      </c>
      <c r="AB2109" s="314" t="str">
        <f t="shared" si="101"/>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3"/>
        <v/>
      </c>
      <c r="T2110" s="155" t="str">
        <f ca="1">IF(B2110="","",IF(ISERROR(MATCH($J2110,SorP!$B$1:$B$6226,0)),"",INDIRECT("'SorP'!$A$"&amp;MATCH($S2110&amp;$J2110,SorP!C:C,0))))</f>
        <v/>
      </c>
      <c r="U2110" s="168"/>
      <c r="V2110" s="169" t="e">
        <f>IF(C2110="",NA(),MATCH($B2110&amp;$C2110,'Smelter Look-up'!$J:$J,0))</f>
        <v>#N/A</v>
      </c>
      <c r="X2110" s="170">
        <f t="shared" ca="1" si="102"/>
        <v>0</v>
      </c>
      <c r="AB2110" s="314" t="str">
        <f t="shared" ref="AB2110:AB2173" si="104">IF(C2110="","",B2110)</f>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3"/>
        <v/>
      </c>
      <c r="T2111" s="155" t="str">
        <f ca="1">IF(B2111="","",IF(ISERROR(MATCH($J2111,SorP!$B$1:$B$6226,0)),"",INDIRECT("'SorP'!$A$"&amp;MATCH($S2111&amp;$J2111,SorP!C:C,0))))</f>
        <v/>
      </c>
      <c r="U2111" s="168"/>
      <c r="V2111" s="169" t="e">
        <f>IF(C2111="",NA(),MATCH($B2111&amp;$C2111,'Smelter Look-up'!$J:$J,0))</f>
        <v>#N/A</v>
      </c>
      <c r="X2111" s="170">
        <f t="shared" ca="1" si="102"/>
        <v>0</v>
      </c>
      <c r="AB2111" s="314" t="str">
        <f t="shared" si="104"/>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ca="1" si="103"/>
        <v/>
      </c>
      <c r="T2112" s="155" t="str">
        <f ca="1">IF(B2112="","",IF(ISERROR(MATCH($J2112,SorP!$B$1:$B$6226,0)),"",INDIRECT("'SorP'!$A$"&amp;MATCH($S2112&amp;$J2112,SorP!C:C,0))))</f>
        <v/>
      </c>
      <c r="U2112" s="168"/>
      <c r="V2112" s="169" t="e">
        <f>IF(C2112="",NA(),MATCH($B2112&amp;$C2112,'Smelter Look-up'!$J:$J,0))</f>
        <v>#N/A</v>
      </c>
      <c r="X2112" s="170">
        <f t="shared" ca="1" si="102"/>
        <v>0</v>
      </c>
      <c r="AB2112" s="314" t="str">
        <f t="shared" si="104"/>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4"/>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4"/>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4"/>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4"/>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4"/>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si="104"/>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ref="X2167:X2230" ca="1" si="105">IF(AND(C2167="Smelter not listed",OR(LEN(D2167)=0,LEN(E2167)=0)),1,0)</f>
        <v>0</v>
      </c>
      <c r="AB2167" s="314" t="str">
        <f t="shared" si="104"/>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ref="S2168:S2231" ca="1" si="106">IF(B2168="","",IF(ISERROR(MATCH($E2168,CL,0)),"Unknown",INDIRECT("'C'!$A$"&amp;MATCH($E2168,CL,0)+1)))</f>
        <v/>
      </c>
      <c r="T2168" s="155" t="str">
        <f ca="1">IF(B2168="","",IF(ISERROR(MATCH($J2168,SorP!$B$1:$B$6226,0)),"",INDIRECT("'SorP'!$A$"&amp;MATCH($S2168&amp;$J2168,SorP!C:C,0))))</f>
        <v/>
      </c>
      <c r="U2168" s="168"/>
      <c r="V2168" s="169" t="e">
        <f>IF(C2168="",NA(),MATCH($B2168&amp;$C2168,'Smelter Look-up'!$J:$J,0))</f>
        <v>#N/A</v>
      </c>
      <c r="X2168" s="170">
        <f t="shared" ca="1" si="105"/>
        <v>0</v>
      </c>
      <c r="AB2168" s="314" t="str">
        <f t="shared" si="104"/>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6"/>
        <v/>
      </c>
      <c r="T2169" s="155" t="str">
        <f ca="1">IF(B2169="","",IF(ISERROR(MATCH($J2169,SorP!$B$1:$B$6226,0)),"",INDIRECT("'SorP'!$A$"&amp;MATCH($S2169&amp;$J2169,SorP!C:C,0))))</f>
        <v/>
      </c>
      <c r="U2169" s="168"/>
      <c r="V2169" s="169" t="e">
        <f>IF(C2169="",NA(),MATCH($B2169&amp;$C2169,'Smelter Look-up'!$J:$J,0))</f>
        <v>#N/A</v>
      </c>
      <c r="X2169" s="170">
        <f t="shared" ca="1" si="105"/>
        <v>0</v>
      </c>
      <c r="AB2169" s="314" t="str">
        <f t="shared" si="104"/>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6"/>
        <v/>
      </c>
      <c r="T2170" s="155" t="str">
        <f ca="1">IF(B2170="","",IF(ISERROR(MATCH($J2170,SorP!$B$1:$B$6226,0)),"",INDIRECT("'SorP'!$A$"&amp;MATCH($S2170&amp;$J2170,SorP!C:C,0))))</f>
        <v/>
      </c>
      <c r="U2170" s="168"/>
      <c r="V2170" s="169" t="e">
        <f>IF(C2170="",NA(),MATCH($B2170&amp;$C2170,'Smelter Look-up'!$J:$J,0))</f>
        <v>#N/A</v>
      </c>
      <c r="X2170" s="170">
        <f t="shared" ca="1" si="105"/>
        <v>0</v>
      </c>
      <c r="AB2170" s="314" t="str">
        <f t="shared" si="104"/>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6"/>
        <v/>
      </c>
      <c r="T2171" s="155" t="str">
        <f ca="1">IF(B2171="","",IF(ISERROR(MATCH($J2171,SorP!$B$1:$B$6226,0)),"",INDIRECT("'SorP'!$A$"&amp;MATCH($S2171&amp;$J2171,SorP!C:C,0))))</f>
        <v/>
      </c>
      <c r="U2171" s="168"/>
      <c r="V2171" s="169" t="e">
        <f>IF(C2171="",NA(),MATCH($B2171&amp;$C2171,'Smelter Look-up'!$J:$J,0))</f>
        <v>#N/A</v>
      </c>
      <c r="X2171" s="170">
        <f t="shared" ca="1" si="105"/>
        <v>0</v>
      </c>
      <c r="AB2171" s="314" t="str">
        <f t="shared" si="104"/>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6"/>
        <v/>
      </c>
      <c r="T2172" s="155" t="str">
        <f ca="1">IF(B2172="","",IF(ISERROR(MATCH($J2172,SorP!$B$1:$B$6226,0)),"",INDIRECT("'SorP'!$A$"&amp;MATCH($S2172&amp;$J2172,SorP!C:C,0))))</f>
        <v/>
      </c>
      <c r="U2172" s="168"/>
      <c r="V2172" s="169" t="e">
        <f>IF(C2172="",NA(),MATCH($B2172&amp;$C2172,'Smelter Look-up'!$J:$J,0))</f>
        <v>#N/A</v>
      </c>
      <c r="X2172" s="170">
        <f t="shared" ca="1" si="105"/>
        <v>0</v>
      </c>
      <c r="AB2172" s="314" t="str">
        <f t="shared" si="104"/>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6"/>
        <v/>
      </c>
      <c r="T2173" s="155" t="str">
        <f ca="1">IF(B2173="","",IF(ISERROR(MATCH($J2173,SorP!$B$1:$B$6226,0)),"",INDIRECT("'SorP'!$A$"&amp;MATCH($S2173&amp;$J2173,SorP!C:C,0))))</f>
        <v/>
      </c>
      <c r="U2173" s="168"/>
      <c r="V2173" s="169" t="e">
        <f>IF(C2173="",NA(),MATCH($B2173&amp;$C2173,'Smelter Look-up'!$J:$J,0))</f>
        <v>#N/A</v>
      </c>
      <c r="X2173" s="170">
        <f t="shared" ca="1" si="105"/>
        <v>0</v>
      </c>
      <c r="AB2173" s="314" t="str">
        <f t="shared" si="104"/>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6"/>
        <v/>
      </c>
      <c r="T2174" s="155" t="str">
        <f ca="1">IF(B2174="","",IF(ISERROR(MATCH($J2174,SorP!$B$1:$B$6226,0)),"",INDIRECT("'SorP'!$A$"&amp;MATCH($S2174&amp;$J2174,SorP!C:C,0))))</f>
        <v/>
      </c>
      <c r="U2174" s="168"/>
      <c r="V2174" s="169" t="e">
        <f>IF(C2174="",NA(),MATCH($B2174&amp;$C2174,'Smelter Look-up'!$J:$J,0))</f>
        <v>#N/A</v>
      </c>
      <c r="X2174" s="170">
        <f t="shared" ca="1" si="105"/>
        <v>0</v>
      </c>
      <c r="AB2174" s="314" t="str">
        <f t="shared" ref="AB2174:AB2237" si="107">IF(C2174="","",B2174)</f>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6"/>
        <v/>
      </c>
      <c r="T2175" s="155" t="str">
        <f ca="1">IF(B2175="","",IF(ISERROR(MATCH($J2175,SorP!$B$1:$B$6226,0)),"",INDIRECT("'SorP'!$A$"&amp;MATCH($S2175&amp;$J2175,SorP!C:C,0))))</f>
        <v/>
      </c>
      <c r="U2175" s="168"/>
      <c r="V2175" s="169" t="e">
        <f>IF(C2175="",NA(),MATCH($B2175&amp;$C2175,'Smelter Look-up'!$J:$J,0))</f>
        <v>#N/A</v>
      </c>
      <c r="X2175" s="170">
        <f t="shared" ca="1" si="105"/>
        <v>0</v>
      </c>
      <c r="AB2175" s="314" t="str">
        <f t="shared" si="107"/>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ca="1" si="106"/>
        <v/>
      </c>
      <c r="T2176" s="155" t="str">
        <f ca="1">IF(B2176="","",IF(ISERROR(MATCH($J2176,SorP!$B$1:$B$6226,0)),"",INDIRECT("'SorP'!$A$"&amp;MATCH($S2176&amp;$J2176,SorP!C:C,0))))</f>
        <v/>
      </c>
      <c r="U2176" s="168"/>
      <c r="V2176" s="169" t="e">
        <f>IF(C2176="",NA(),MATCH($B2176&amp;$C2176,'Smelter Look-up'!$J:$J,0))</f>
        <v>#N/A</v>
      </c>
      <c r="X2176" s="170">
        <f t="shared" ca="1" si="105"/>
        <v>0</v>
      </c>
      <c r="AB2176" s="314" t="str">
        <f t="shared" si="107"/>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7"/>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7"/>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7"/>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7"/>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7"/>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si="107"/>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ref="X2231:X2294" ca="1" si="108">IF(AND(C2231="Smelter not listed",OR(LEN(D2231)=0,LEN(E2231)=0)),1,0)</f>
        <v>0</v>
      </c>
      <c r="AB2231" s="314" t="str">
        <f t="shared" si="107"/>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ref="S2232:S2295" ca="1" si="109">IF(B2232="","",IF(ISERROR(MATCH($E2232,CL,0)),"Unknown",INDIRECT("'C'!$A$"&amp;MATCH($E2232,CL,0)+1)))</f>
        <v/>
      </c>
      <c r="T2232" s="155" t="str">
        <f ca="1">IF(B2232="","",IF(ISERROR(MATCH($J2232,SorP!$B$1:$B$6226,0)),"",INDIRECT("'SorP'!$A$"&amp;MATCH($S2232&amp;$J2232,SorP!C:C,0))))</f>
        <v/>
      </c>
      <c r="U2232" s="168"/>
      <c r="V2232" s="169" t="e">
        <f>IF(C2232="",NA(),MATCH($B2232&amp;$C2232,'Smelter Look-up'!$J:$J,0))</f>
        <v>#N/A</v>
      </c>
      <c r="X2232" s="170">
        <f t="shared" ca="1" si="108"/>
        <v>0</v>
      </c>
      <c r="AB2232" s="314" t="str">
        <f t="shared" si="107"/>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9"/>
        <v/>
      </c>
      <c r="T2233" s="155" t="str">
        <f ca="1">IF(B2233="","",IF(ISERROR(MATCH($J2233,SorP!$B$1:$B$6226,0)),"",INDIRECT("'SorP'!$A$"&amp;MATCH($S2233&amp;$J2233,SorP!C:C,0))))</f>
        <v/>
      </c>
      <c r="U2233" s="168"/>
      <c r="V2233" s="169" t="e">
        <f>IF(C2233="",NA(),MATCH($B2233&amp;$C2233,'Smelter Look-up'!$J:$J,0))</f>
        <v>#N/A</v>
      </c>
      <c r="X2233" s="170">
        <f t="shared" ca="1" si="108"/>
        <v>0</v>
      </c>
      <c r="AB2233" s="314" t="str">
        <f t="shared" si="107"/>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9"/>
        <v/>
      </c>
      <c r="T2234" s="155" t="str">
        <f ca="1">IF(B2234="","",IF(ISERROR(MATCH($J2234,SorP!$B$1:$B$6226,0)),"",INDIRECT("'SorP'!$A$"&amp;MATCH($S2234&amp;$J2234,SorP!C:C,0))))</f>
        <v/>
      </c>
      <c r="U2234" s="168"/>
      <c r="V2234" s="169" t="e">
        <f>IF(C2234="",NA(),MATCH($B2234&amp;$C2234,'Smelter Look-up'!$J:$J,0))</f>
        <v>#N/A</v>
      </c>
      <c r="X2234" s="170">
        <f t="shared" ca="1" si="108"/>
        <v>0</v>
      </c>
      <c r="AB2234" s="314" t="str">
        <f t="shared" si="107"/>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9"/>
        <v/>
      </c>
      <c r="T2235" s="155" t="str">
        <f ca="1">IF(B2235="","",IF(ISERROR(MATCH($J2235,SorP!$B$1:$B$6226,0)),"",INDIRECT("'SorP'!$A$"&amp;MATCH($S2235&amp;$J2235,SorP!C:C,0))))</f>
        <v/>
      </c>
      <c r="U2235" s="168"/>
      <c r="V2235" s="169" t="e">
        <f>IF(C2235="",NA(),MATCH($B2235&amp;$C2235,'Smelter Look-up'!$J:$J,0))</f>
        <v>#N/A</v>
      </c>
      <c r="X2235" s="170">
        <f t="shared" ca="1" si="108"/>
        <v>0</v>
      </c>
      <c r="AB2235" s="314" t="str">
        <f t="shared" si="107"/>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9"/>
        <v/>
      </c>
      <c r="T2236" s="155" t="str">
        <f ca="1">IF(B2236="","",IF(ISERROR(MATCH($J2236,SorP!$B$1:$B$6226,0)),"",INDIRECT("'SorP'!$A$"&amp;MATCH($S2236&amp;$J2236,SorP!C:C,0))))</f>
        <v/>
      </c>
      <c r="U2236" s="168"/>
      <c r="V2236" s="169" t="e">
        <f>IF(C2236="",NA(),MATCH($B2236&amp;$C2236,'Smelter Look-up'!$J:$J,0))</f>
        <v>#N/A</v>
      </c>
      <c r="X2236" s="170">
        <f t="shared" ca="1" si="108"/>
        <v>0</v>
      </c>
      <c r="AB2236" s="314" t="str">
        <f t="shared" si="107"/>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9"/>
        <v/>
      </c>
      <c r="T2237" s="155" t="str">
        <f ca="1">IF(B2237="","",IF(ISERROR(MATCH($J2237,SorP!$B$1:$B$6226,0)),"",INDIRECT("'SorP'!$A$"&amp;MATCH($S2237&amp;$J2237,SorP!C:C,0))))</f>
        <v/>
      </c>
      <c r="U2237" s="168"/>
      <c r="V2237" s="169" t="e">
        <f>IF(C2237="",NA(),MATCH($B2237&amp;$C2237,'Smelter Look-up'!$J:$J,0))</f>
        <v>#N/A</v>
      </c>
      <c r="X2237" s="170">
        <f t="shared" ca="1" si="108"/>
        <v>0</v>
      </c>
      <c r="AB2237" s="314" t="str">
        <f t="shared" si="107"/>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9"/>
        <v/>
      </c>
      <c r="T2238" s="155" t="str">
        <f ca="1">IF(B2238="","",IF(ISERROR(MATCH($J2238,SorP!$B$1:$B$6226,0)),"",INDIRECT("'SorP'!$A$"&amp;MATCH($S2238&amp;$J2238,SorP!C:C,0))))</f>
        <v/>
      </c>
      <c r="U2238" s="168"/>
      <c r="V2238" s="169" t="e">
        <f>IF(C2238="",NA(),MATCH($B2238&amp;$C2238,'Smelter Look-up'!$J:$J,0))</f>
        <v>#N/A</v>
      </c>
      <c r="X2238" s="170">
        <f t="shared" ca="1" si="108"/>
        <v>0</v>
      </c>
      <c r="AB2238" s="314" t="str">
        <f t="shared" ref="AB2238:AB2301" si="110">IF(C2238="","",B2238)</f>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9"/>
        <v/>
      </c>
      <c r="T2239" s="155" t="str">
        <f ca="1">IF(B2239="","",IF(ISERROR(MATCH($J2239,SorP!$B$1:$B$6226,0)),"",INDIRECT("'SorP'!$A$"&amp;MATCH($S2239&amp;$J2239,SorP!C:C,0))))</f>
        <v/>
      </c>
      <c r="U2239" s="168"/>
      <c r="V2239" s="169" t="e">
        <f>IF(C2239="",NA(),MATCH($B2239&amp;$C2239,'Smelter Look-up'!$J:$J,0))</f>
        <v>#N/A</v>
      </c>
      <c r="X2239" s="170">
        <f t="shared" ca="1" si="108"/>
        <v>0</v>
      </c>
      <c r="AB2239" s="314" t="str">
        <f t="shared" si="110"/>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ca="1" si="109"/>
        <v/>
      </c>
      <c r="T2240" s="155" t="str">
        <f ca="1">IF(B2240="","",IF(ISERROR(MATCH($J2240,SorP!$B$1:$B$6226,0)),"",INDIRECT("'SorP'!$A$"&amp;MATCH($S2240&amp;$J2240,SorP!C:C,0))))</f>
        <v/>
      </c>
      <c r="U2240" s="168"/>
      <c r="V2240" s="169" t="e">
        <f>IF(C2240="",NA(),MATCH($B2240&amp;$C2240,'Smelter Look-up'!$J:$J,0))</f>
        <v>#N/A</v>
      </c>
      <c r="X2240" s="170">
        <f t="shared" ca="1" si="108"/>
        <v>0</v>
      </c>
      <c r="AB2240" s="314" t="str">
        <f t="shared" si="110"/>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10"/>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10"/>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10"/>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10"/>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10"/>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si="110"/>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ref="X2295:X2358" ca="1" si="111">IF(AND(C2295="Smelter not listed",OR(LEN(D2295)=0,LEN(E2295)=0)),1,0)</f>
        <v>0</v>
      </c>
      <c r="AB2295" s="314" t="str">
        <f t="shared" si="110"/>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ref="S2296:S2359" ca="1" si="112">IF(B2296="","",IF(ISERROR(MATCH($E2296,CL,0)),"Unknown",INDIRECT("'C'!$A$"&amp;MATCH($E2296,CL,0)+1)))</f>
        <v/>
      </c>
      <c r="T2296" s="155" t="str">
        <f ca="1">IF(B2296="","",IF(ISERROR(MATCH($J2296,SorP!$B$1:$B$6226,0)),"",INDIRECT("'SorP'!$A$"&amp;MATCH($S2296&amp;$J2296,SorP!C:C,0))))</f>
        <v/>
      </c>
      <c r="U2296" s="168"/>
      <c r="V2296" s="169" t="e">
        <f>IF(C2296="",NA(),MATCH($B2296&amp;$C2296,'Smelter Look-up'!$J:$J,0))</f>
        <v>#N/A</v>
      </c>
      <c r="X2296" s="170">
        <f t="shared" ca="1" si="111"/>
        <v>0</v>
      </c>
      <c r="AB2296" s="314" t="str">
        <f t="shared" si="110"/>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12"/>
        <v/>
      </c>
      <c r="T2297" s="155" t="str">
        <f ca="1">IF(B2297="","",IF(ISERROR(MATCH($J2297,SorP!$B$1:$B$6226,0)),"",INDIRECT("'SorP'!$A$"&amp;MATCH($S2297&amp;$J2297,SorP!C:C,0))))</f>
        <v/>
      </c>
      <c r="U2297" s="168"/>
      <c r="V2297" s="169" t="e">
        <f>IF(C2297="",NA(),MATCH($B2297&amp;$C2297,'Smelter Look-up'!$J:$J,0))</f>
        <v>#N/A</v>
      </c>
      <c r="X2297" s="170">
        <f t="shared" ca="1" si="111"/>
        <v>0</v>
      </c>
      <c r="AB2297" s="314" t="str">
        <f t="shared" si="110"/>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12"/>
        <v/>
      </c>
      <c r="T2298" s="155" t="str">
        <f ca="1">IF(B2298="","",IF(ISERROR(MATCH($J2298,SorP!$B$1:$B$6226,0)),"",INDIRECT("'SorP'!$A$"&amp;MATCH($S2298&amp;$J2298,SorP!C:C,0))))</f>
        <v/>
      </c>
      <c r="U2298" s="168"/>
      <c r="V2298" s="169" t="e">
        <f>IF(C2298="",NA(),MATCH($B2298&amp;$C2298,'Smelter Look-up'!$J:$J,0))</f>
        <v>#N/A</v>
      </c>
      <c r="X2298" s="170">
        <f t="shared" ca="1" si="111"/>
        <v>0</v>
      </c>
      <c r="AB2298" s="314" t="str">
        <f t="shared" si="110"/>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12"/>
        <v/>
      </c>
      <c r="T2299" s="155" t="str">
        <f ca="1">IF(B2299="","",IF(ISERROR(MATCH($J2299,SorP!$B$1:$B$6226,0)),"",INDIRECT("'SorP'!$A$"&amp;MATCH($S2299&amp;$J2299,SorP!C:C,0))))</f>
        <v/>
      </c>
      <c r="U2299" s="168"/>
      <c r="V2299" s="169" t="e">
        <f>IF(C2299="",NA(),MATCH($B2299&amp;$C2299,'Smelter Look-up'!$J:$J,0))</f>
        <v>#N/A</v>
      </c>
      <c r="X2299" s="170">
        <f t="shared" ca="1" si="111"/>
        <v>0</v>
      </c>
      <c r="AB2299" s="314" t="str">
        <f t="shared" si="110"/>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12"/>
        <v/>
      </c>
      <c r="T2300" s="155" t="str">
        <f ca="1">IF(B2300="","",IF(ISERROR(MATCH($J2300,SorP!$B$1:$B$6226,0)),"",INDIRECT("'SorP'!$A$"&amp;MATCH($S2300&amp;$J2300,SorP!C:C,0))))</f>
        <v/>
      </c>
      <c r="U2300" s="168"/>
      <c r="V2300" s="169" t="e">
        <f>IF(C2300="",NA(),MATCH($B2300&amp;$C2300,'Smelter Look-up'!$J:$J,0))</f>
        <v>#N/A</v>
      </c>
      <c r="X2300" s="170">
        <f t="shared" ca="1" si="111"/>
        <v>0</v>
      </c>
      <c r="AB2300" s="314" t="str">
        <f t="shared" si="110"/>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12"/>
        <v/>
      </c>
      <c r="T2301" s="155" t="str">
        <f ca="1">IF(B2301="","",IF(ISERROR(MATCH($J2301,SorP!$B$1:$B$6226,0)),"",INDIRECT("'SorP'!$A$"&amp;MATCH($S2301&amp;$J2301,SorP!C:C,0))))</f>
        <v/>
      </c>
      <c r="U2301" s="168"/>
      <c r="V2301" s="169" t="e">
        <f>IF(C2301="",NA(),MATCH($B2301&amp;$C2301,'Smelter Look-up'!$J:$J,0))</f>
        <v>#N/A</v>
      </c>
      <c r="X2301" s="170">
        <f t="shared" ca="1" si="111"/>
        <v>0</v>
      </c>
      <c r="AB2301" s="314" t="str">
        <f t="shared" si="110"/>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12"/>
        <v/>
      </c>
      <c r="T2302" s="155" t="str">
        <f ca="1">IF(B2302="","",IF(ISERROR(MATCH($J2302,SorP!$B$1:$B$6226,0)),"",INDIRECT("'SorP'!$A$"&amp;MATCH($S2302&amp;$J2302,SorP!C:C,0))))</f>
        <v/>
      </c>
      <c r="U2302" s="168"/>
      <c r="V2302" s="169" t="e">
        <f>IF(C2302="",NA(),MATCH($B2302&amp;$C2302,'Smelter Look-up'!$J:$J,0))</f>
        <v>#N/A</v>
      </c>
      <c r="X2302" s="170">
        <f t="shared" ca="1" si="111"/>
        <v>0</v>
      </c>
      <c r="AB2302" s="314" t="str">
        <f t="shared" ref="AB2302:AB2365" si="113">IF(C2302="","",B2302)</f>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12"/>
        <v/>
      </c>
      <c r="T2303" s="155" t="str">
        <f ca="1">IF(B2303="","",IF(ISERROR(MATCH($J2303,SorP!$B$1:$B$6226,0)),"",INDIRECT("'SorP'!$A$"&amp;MATCH($S2303&amp;$J2303,SorP!C:C,0))))</f>
        <v/>
      </c>
      <c r="U2303" s="168"/>
      <c r="V2303" s="169" t="e">
        <f>IF(C2303="",NA(),MATCH($B2303&amp;$C2303,'Smelter Look-up'!$J:$J,0))</f>
        <v>#N/A</v>
      </c>
      <c r="X2303" s="170">
        <f t="shared" ca="1" si="111"/>
        <v>0</v>
      </c>
      <c r="AB2303" s="314" t="str">
        <f t="shared" si="113"/>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ca="1" si="112"/>
        <v/>
      </c>
      <c r="T2304" s="155" t="str">
        <f ca="1">IF(B2304="","",IF(ISERROR(MATCH($J2304,SorP!$B$1:$B$6226,0)),"",INDIRECT("'SorP'!$A$"&amp;MATCH($S2304&amp;$J2304,SorP!C:C,0))))</f>
        <v/>
      </c>
      <c r="U2304" s="168"/>
      <c r="V2304" s="169" t="e">
        <f>IF(C2304="",NA(),MATCH($B2304&amp;$C2304,'Smelter Look-up'!$J:$J,0))</f>
        <v>#N/A</v>
      </c>
      <c r="X2304" s="170">
        <f t="shared" ca="1" si="111"/>
        <v>0</v>
      </c>
      <c r="AB2304" s="314" t="str">
        <f t="shared" si="113"/>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3"/>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3"/>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3"/>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3"/>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3"/>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si="113"/>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ref="X2359:X2422" ca="1" si="114">IF(AND(C2359="Smelter not listed",OR(LEN(D2359)=0,LEN(E2359)=0)),1,0)</f>
        <v>0</v>
      </c>
      <c r="AB2359" s="314" t="str">
        <f t="shared" si="113"/>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ref="S2360:S2423" ca="1" si="115">IF(B2360="","",IF(ISERROR(MATCH($E2360,CL,0)),"Unknown",INDIRECT("'C'!$A$"&amp;MATCH($E2360,CL,0)+1)))</f>
        <v/>
      </c>
      <c r="T2360" s="155" t="str">
        <f ca="1">IF(B2360="","",IF(ISERROR(MATCH($J2360,SorP!$B$1:$B$6226,0)),"",INDIRECT("'SorP'!$A$"&amp;MATCH($S2360&amp;$J2360,SorP!C:C,0))))</f>
        <v/>
      </c>
      <c r="U2360" s="168"/>
      <c r="V2360" s="169" t="e">
        <f>IF(C2360="",NA(),MATCH($B2360&amp;$C2360,'Smelter Look-up'!$J:$J,0))</f>
        <v>#N/A</v>
      </c>
      <c r="X2360" s="170">
        <f t="shared" ca="1" si="114"/>
        <v>0</v>
      </c>
      <c r="AB2360" s="314" t="str">
        <f t="shared" si="113"/>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5"/>
        <v/>
      </c>
      <c r="T2361" s="155" t="str">
        <f ca="1">IF(B2361="","",IF(ISERROR(MATCH($J2361,SorP!$B$1:$B$6226,0)),"",INDIRECT("'SorP'!$A$"&amp;MATCH($S2361&amp;$J2361,SorP!C:C,0))))</f>
        <v/>
      </c>
      <c r="U2361" s="168"/>
      <c r="V2361" s="169" t="e">
        <f>IF(C2361="",NA(),MATCH($B2361&amp;$C2361,'Smelter Look-up'!$J:$J,0))</f>
        <v>#N/A</v>
      </c>
      <c r="X2361" s="170">
        <f t="shared" ca="1" si="114"/>
        <v>0</v>
      </c>
      <c r="AB2361" s="314" t="str">
        <f t="shared" si="113"/>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5"/>
        <v/>
      </c>
      <c r="T2362" s="155" t="str">
        <f ca="1">IF(B2362="","",IF(ISERROR(MATCH($J2362,SorP!$B$1:$B$6226,0)),"",INDIRECT("'SorP'!$A$"&amp;MATCH($S2362&amp;$J2362,SorP!C:C,0))))</f>
        <v/>
      </c>
      <c r="U2362" s="168"/>
      <c r="V2362" s="169" t="e">
        <f>IF(C2362="",NA(),MATCH($B2362&amp;$C2362,'Smelter Look-up'!$J:$J,0))</f>
        <v>#N/A</v>
      </c>
      <c r="X2362" s="170">
        <f t="shared" ca="1" si="114"/>
        <v>0</v>
      </c>
      <c r="AB2362" s="314" t="str">
        <f t="shared" si="113"/>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5"/>
        <v/>
      </c>
      <c r="T2363" s="155" t="str">
        <f ca="1">IF(B2363="","",IF(ISERROR(MATCH($J2363,SorP!$B$1:$B$6226,0)),"",INDIRECT("'SorP'!$A$"&amp;MATCH($S2363&amp;$J2363,SorP!C:C,0))))</f>
        <v/>
      </c>
      <c r="U2363" s="168"/>
      <c r="V2363" s="169" t="e">
        <f>IF(C2363="",NA(),MATCH($B2363&amp;$C2363,'Smelter Look-up'!$J:$J,0))</f>
        <v>#N/A</v>
      </c>
      <c r="X2363" s="170">
        <f t="shared" ca="1" si="114"/>
        <v>0</v>
      </c>
      <c r="AB2363" s="314" t="str">
        <f t="shared" si="113"/>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5"/>
        <v/>
      </c>
      <c r="T2364" s="155" t="str">
        <f ca="1">IF(B2364="","",IF(ISERROR(MATCH($J2364,SorP!$B$1:$B$6226,0)),"",INDIRECT("'SorP'!$A$"&amp;MATCH($S2364&amp;$J2364,SorP!C:C,0))))</f>
        <v/>
      </c>
      <c r="U2364" s="168"/>
      <c r="V2364" s="169" t="e">
        <f>IF(C2364="",NA(),MATCH($B2364&amp;$C2364,'Smelter Look-up'!$J:$J,0))</f>
        <v>#N/A</v>
      </c>
      <c r="X2364" s="170">
        <f t="shared" ca="1" si="114"/>
        <v>0</v>
      </c>
      <c r="AB2364" s="314" t="str">
        <f t="shared" si="113"/>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5"/>
        <v/>
      </c>
      <c r="T2365" s="155" t="str">
        <f ca="1">IF(B2365="","",IF(ISERROR(MATCH($J2365,SorP!$B$1:$B$6226,0)),"",INDIRECT("'SorP'!$A$"&amp;MATCH($S2365&amp;$J2365,SorP!C:C,0))))</f>
        <v/>
      </c>
      <c r="U2365" s="168"/>
      <c r="V2365" s="169" t="e">
        <f>IF(C2365="",NA(),MATCH($B2365&amp;$C2365,'Smelter Look-up'!$J:$J,0))</f>
        <v>#N/A</v>
      </c>
      <c r="X2365" s="170">
        <f t="shared" ca="1" si="114"/>
        <v>0</v>
      </c>
      <c r="AB2365" s="314" t="str">
        <f t="shared" si="113"/>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5"/>
        <v/>
      </c>
      <c r="T2366" s="155" t="str">
        <f ca="1">IF(B2366="","",IF(ISERROR(MATCH($J2366,SorP!$B$1:$B$6226,0)),"",INDIRECT("'SorP'!$A$"&amp;MATCH($S2366&amp;$J2366,SorP!C:C,0))))</f>
        <v/>
      </c>
      <c r="U2366" s="168"/>
      <c r="V2366" s="169" t="e">
        <f>IF(C2366="",NA(),MATCH($B2366&amp;$C2366,'Smelter Look-up'!$J:$J,0))</f>
        <v>#N/A</v>
      </c>
      <c r="X2366" s="170">
        <f t="shared" ca="1" si="114"/>
        <v>0</v>
      </c>
      <c r="AB2366" s="314" t="str">
        <f t="shared" ref="AB2366:AB2429" si="116">IF(C2366="","",B2366)</f>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5"/>
        <v/>
      </c>
      <c r="T2367" s="155" t="str">
        <f ca="1">IF(B2367="","",IF(ISERROR(MATCH($J2367,SorP!$B$1:$B$6226,0)),"",INDIRECT("'SorP'!$A$"&amp;MATCH($S2367&amp;$J2367,SorP!C:C,0))))</f>
        <v/>
      </c>
      <c r="U2367" s="168"/>
      <c r="V2367" s="169" t="e">
        <f>IF(C2367="",NA(),MATCH($B2367&amp;$C2367,'Smelter Look-up'!$J:$J,0))</f>
        <v>#N/A</v>
      </c>
      <c r="X2367" s="170">
        <f t="shared" ca="1" si="114"/>
        <v>0</v>
      </c>
      <c r="AB2367" s="314" t="str">
        <f t="shared" si="116"/>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ca="1" si="115"/>
        <v/>
      </c>
      <c r="T2368" s="155" t="str">
        <f ca="1">IF(B2368="","",IF(ISERROR(MATCH($J2368,SorP!$B$1:$B$6226,0)),"",INDIRECT("'SorP'!$A$"&amp;MATCH($S2368&amp;$J2368,SorP!C:C,0))))</f>
        <v/>
      </c>
      <c r="U2368" s="168"/>
      <c r="V2368" s="169" t="e">
        <f>IF(C2368="",NA(),MATCH($B2368&amp;$C2368,'Smelter Look-up'!$J:$J,0))</f>
        <v>#N/A</v>
      </c>
      <c r="X2368" s="170">
        <f t="shared" ca="1" si="114"/>
        <v>0</v>
      </c>
      <c r="AB2368" s="314" t="str">
        <f t="shared" si="116"/>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6"/>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6"/>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6"/>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6"/>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6"/>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si="116"/>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ref="X2423:X2486" ca="1" si="117">IF(AND(C2423="Smelter not listed",OR(LEN(D2423)=0,LEN(E2423)=0)),1,0)</f>
        <v>0</v>
      </c>
      <c r="AB2423" s="314" t="str">
        <f t="shared" si="116"/>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ref="S2424:S2489" ca="1" si="118">IF(B2424="","",IF(ISERROR(MATCH($E2424,CL,0)),"Unknown",INDIRECT("'C'!$A$"&amp;MATCH($E2424,CL,0)+1)))</f>
        <v/>
      </c>
      <c r="T2424" s="155" t="str">
        <f ca="1">IF(B2424="","",IF(ISERROR(MATCH($J2424,SorP!$B$1:$B$6226,0)),"",INDIRECT("'SorP'!$A$"&amp;MATCH($S2424&amp;$J2424,SorP!C:C,0))))</f>
        <v/>
      </c>
      <c r="U2424" s="168"/>
      <c r="V2424" s="169" t="e">
        <f>IF(C2424="",NA(),MATCH($B2424&amp;$C2424,'Smelter Look-up'!$J:$J,0))</f>
        <v>#N/A</v>
      </c>
      <c r="X2424" s="170">
        <f t="shared" ca="1" si="117"/>
        <v>0</v>
      </c>
      <c r="AB2424" s="314" t="str">
        <f t="shared" si="116"/>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8"/>
        <v/>
      </c>
      <c r="T2425" s="155" t="str">
        <f ca="1">IF(B2425="","",IF(ISERROR(MATCH($J2425,SorP!$B$1:$B$6226,0)),"",INDIRECT("'SorP'!$A$"&amp;MATCH($S2425&amp;$J2425,SorP!C:C,0))))</f>
        <v/>
      </c>
      <c r="U2425" s="168"/>
      <c r="V2425" s="169" t="e">
        <f>IF(C2425="",NA(),MATCH($B2425&amp;$C2425,'Smelter Look-up'!$J:$J,0))</f>
        <v>#N/A</v>
      </c>
      <c r="X2425" s="170">
        <f t="shared" ca="1" si="117"/>
        <v>0</v>
      </c>
      <c r="AB2425" s="314" t="str">
        <f t="shared" si="116"/>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8"/>
        <v/>
      </c>
      <c r="T2426" s="155" t="str">
        <f ca="1">IF(B2426="","",IF(ISERROR(MATCH($J2426,SorP!$B$1:$B$6226,0)),"",INDIRECT("'SorP'!$A$"&amp;MATCH($S2426&amp;$J2426,SorP!C:C,0))))</f>
        <v/>
      </c>
      <c r="U2426" s="168"/>
      <c r="V2426" s="169" t="e">
        <f>IF(C2426="",NA(),MATCH($B2426&amp;$C2426,'Smelter Look-up'!$J:$J,0))</f>
        <v>#N/A</v>
      </c>
      <c r="X2426" s="170">
        <f t="shared" ca="1" si="117"/>
        <v>0</v>
      </c>
      <c r="AB2426" s="314" t="str">
        <f t="shared" si="116"/>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8"/>
        <v/>
      </c>
      <c r="T2427" s="155" t="str">
        <f ca="1">IF(B2427="","",IF(ISERROR(MATCH($J2427,SorP!$B$1:$B$6226,0)),"",INDIRECT("'SorP'!$A$"&amp;MATCH($S2427&amp;$J2427,SorP!C:C,0))))</f>
        <v/>
      </c>
      <c r="U2427" s="168"/>
      <c r="V2427" s="169" t="e">
        <f>IF(C2427="",NA(),MATCH($B2427&amp;$C2427,'Smelter Look-up'!$J:$J,0))</f>
        <v>#N/A</v>
      </c>
      <c r="X2427" s="170">
        <f t="shared" ca="1" si="117"/>
        <v>0</v>
      </c>
      <c r="AB2427" s="314" t="str">
        <f t="shared" si="116"/>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8"/>
        <v/>
      </c>
      <c r="T2428" s="155" t="str">
        <f ca="1">IF(B2428="","",IF(ISERROR(MATCH($J2428,SorP!$B$1:$B$6226,0)),"",INDIRECT("'SorP'!$A$"&amp;MATCH($S2428&amp;$J2428,SorP!C:C,0))))</f>
        <v/>
      </c>
      <c r="U2428" s="168"/>
      <c r="V2428" s="169" t="e">
        <f>IF(C2428="",NA(),MATCH($B2428&amp;$C2428,'Smelter Look-up'!$J:$J,0))</f>
        <v>#N/A</v>
      </c>
      <c r="X2428" s="170">
        <f t="shared" ca="1" si="117"/>
        <v>0</v>
      </c>
      <c r="AB2428" s="314" t="str">
        <f t="shared" si="116"/>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8"/>
        <v/>
      </c>
      <c r="T2429" s="155" t="str">
        <f ca="1">IF(B2429="","",IF(ISERROR(MATCH($J2429,SorP!$B$1:$B$6226,0)),"",INDIRECT("'SorP'!$A$"&amp;MATCH($S2429&amp;$J2429,SorP!C:C,0))))</f>
        <v/>
      </c>
      <c r="U2429" s="168"/>
      <c r="V2429" s="169" t="e">
        <f>IF(C2429="",NA(),MATCH($B2429&amp;$C2429,'Smelter Look-up'!$J:$J,0))</f>
        <v>#N/A</v>
      </c>
      <c r="X2429" s="170">
        <f t="shared" ca="1" si="117"/>
        <v>0</v>
      </c>
      <c r="AB2429" s="314" t="str">
        <f t="shared" si="116"/>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8"/>
        <v/>
      </c>
      <c r="T2430" s="155" t="str">
        <f ca="1">IF(B2430="","",IF(ISERROR(MATCH($J2430,SorP!$B$1:$B$6226,0)),"",INDIRECT("'SorP'!$A$"&amp;MATCH($S2430&amp;$J2430,SorP!C:C,0))))</f>
        <v/>
      </c>
      <c r="U2430" s="168"/>
      <c r="V2430" s="169" t="e">
        <f>IF(C2430="",NA(),MATCH($B2430&amp;$C2430,'Smelter Look-up'!$J:$J,0))</f>
        <v>#N/A</v>
      </c>
      <c r="X2430" s="170">
        <f t="shared" ca="1" si="117"/>
        <v>0</v>
      </c>
      <c r="AB2430" s="314" t="str">
        <f t="shared" ref="AB2430:AB2496" si="119">IF(C2430="","",B2430)</f>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8"/>
        <v/>
      </c>
      <c r="T2431" s="155" t="str">
        <f ca="1">IF(B2431="","",IF(ISERROR(MATCH($J2431,SorP!$B$1:$B$6226,0)),"",INDIRECT("'SorP'!$A$"&amp;MATCH($S2431&amp;$J2431,SorP!C:C,0))))</f>
        <v/>
      </c>
      <c r="U2431" s="168"/>
      <c r="V2431" s="169" t="e">
        <f>IF(C2431="",NA(),MATCH($B2431&amp;$C2431,'Smelter Look-up'!$J:$J,0))</f>
        <v>#N/A</v>
      </c>
      <c r="X2431" s="170">
        <f t="shared" ca="1" si="117"/>
        <v>0</v>
      </c>
      <c r="AB2431" s="314" t="str">
        <f t="shared" si="119"/>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ca="1" si="118"/>
        <v/>
      </c>
      <c r="T2432" s="155" t="str">
        <f ca="1">IF(B2432="","",IF(ISERROR(MATCH($J2432,SorP!$B$1:$B$6226,0)),"",INDIRECT("'SorP'!$A$"&amp;MATCH($S2432&amp;$J2432,SorP!C:C,0))))</f>
        <v/>
      </c>
      <c r="U2432" s="168"/>
      <c r="V2432" s="169" t="e">
        <f>IF(C2432="",NA(),MATCH($B2432&amp;$C2432,'Smelter Look-up'!$J:$J,0))</f>
        <v>#N/A</v>
      </c>
      <c r="X2432" s="170">
        <f t="shared" ca="1" si="117"/>
        <v>0</v>
      </c>
      <c r="AB2432" s="314" t="str">
        <f t="shared" si="119"/>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9"/>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9"/>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9"/>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9"/>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9"/>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si="119"/>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25">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35" s="170" customFormat="1" ht="20.25">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35" s="170" customFormat="1" ht="20.25">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35" s="170" customFormat="1" ht="20.25">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35" s="170" customFormat="1" ht="20.25">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35" s="170" customFormat="1" ht="20.25">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35" s="170" customFormat="1" ht="20.25">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35" s="170" customFormat="1" ht="20.25">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ref="X2487:X2496" ca="1" si="120">IF(AND(C2487="Smelter not listed",OR(LEN(D2487)=0,LEN(E2487)=0)),1,0)</f>
        <v>0</v>
      </c>
      <c r="AB2487" s="314" t="str">
        <f t="shared" si="119"/>
        <v/>
      </c>
    </row>
    <row r="2488" spans="1:35" s="170" customFormat="1" ht="20.25">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20"/>
        <v>0</v>
      </c>
      <c r="AB2488" s="314" t="str">
        <f t="shared" si="119"/>
        <v/>
      </c>
    </row>
    <row r="2489" spans="1:35" s="170" customFormat="1" ht="20.25">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20"/>
        <v>0</v>
      </c>
      <c r="AB2489" s="314" t="str">
        <f t="shared" si="119"/>
        <v/>
      </c>
    </row>
    <row r="2490" spans="1:35" ht="20.25">
      <c r="A2490" s="20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208"/>
      <c r="L2490" s="208"/>
      <c r="M2490" s="208"/>
      <c r="N2490" s="208"/>
      <c r="O2490" s="208"/>
      <c r="P2490" s="209"/>
      <c r="Q2490" s="210"/>
      <c r="R2490" s="149" t="str">
        <f ca="1">IF(ISERROR($V2490),"",OFFSET('Smelter Look-up'!$C$4,$V2490-4,0)&amp;"")</f>
        <v/>
      </c>
      <c r="S2490" s="155" t="str">
        <f t="shared" ref="S2490:S2495" ca="1" si="121">IF(B2490="","",IF(ISERROR(MATCH($E2490,CL,0)),"Unknown",INDIRECT("'C'!$A$"&amp;MATCH($E2490,CL,0)+1)))</f>
        <v/>
      </c>
      <c r="T2490" s="155" t="str">
        <f ca="1">IF(B2490="","",IF(ISERROR(MATCH($J2490,SorP!$B$1:$B$6226,0)),"",INDIRECT("'SorP'!$A$"&amp;MATCH($S2490&amp;$J2490,SorP!C:C,0))))</f>
        <v/>
      </c>
      <c r="U2490" s="168"/>
      <c r="V2490" s="169" t="e">
        <f>IF(C2490="",NA(),MATCH($B2490&amp;$C2490,'Smelter Look-up'!$J:$J,0))</f>
        <v>#N/A</v>
      </c>
      <c r="W2490" s="170"/>
      <c r="X2490" s="170">
        <f t="shared" ca="1" si="120"/>
        <v>0</v>
      </c>
      <c r="Y2490" s="170"/>
      <c r="Z2490" s="170"/>
      <c r="AA2490" s="170"/>
      <c r="AB2490" s="314" t="str">
        <f t="shared" si="119"/>
        <v/>
      </c>
      <c r="AC2490" s="170"/>
      <c r="AD2490" s="170"/>
      <c r="AE2490" s="170"/>
      <c r="AF2490" s="170"/>
      <c r="AG2490" s="170"/>
      <c r="AH2490" s="170"/>
      <c r="AI2490" s="170"/>
    </row>
    <row r="2491" spans="1:35" ht="20.25">
      <c r="A2491" s="155"/>
      <c r="B2491" s="305" t="str">
        <f>IF(LEN(A2491)=0,"",INDEX('Smelter Look-up'!$A:$A,MATCH($A2491,'Smelter Look-up'!$E:$E,0)))</f>
        <v/>
      </c>
      <c r="C2491" s="152" t="str">
        <f>IF(LEN(A2491)=0,"",INDEX('Smelter Look-up'!$C:$C,MATCH($A2491,'Smelter Look-up'!$E:$E,0)))</f>
        <v/>
      </c>
      <c r="D2491" s="236"/>
      <c r="E2491" s="236" t="str">
        <f ca="1">IF(ISERROR($V2491),"",OFFSET('Smelter Look-up'!$D$4,$V2491-4,0)&amp;"")</f>
        <v/>
      </c>
      <c r="F2491" s="236" t="str">
        <f ca="1">IF(ISERROR($V2491),"",OFFSET('Smelter Look-up'!$E$4,$V2491-4,0))</f>
        <v/>
      </c>
      <c r="G2491" s="236"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37"/>
      <c r="Q2491" s="151"/>
      <c r="R2491" s="235" t="str">
        <f ca="1">IF(ISERROR($V2491),"",OFFSET('Smelter Look-up'!$C$4,$V2491-4,0)&amp;"")</f>
        <v/>
      </c>
      <c r="S2491" s="155" t="str">
        <f t="shared" ca="1" si="121"/>
        <v/>
      </c>
      <c r="T2491" s="155" t="str">
        <f ca="1">IF(B2491="","",IF(ISERROR(MATCH($J2491,SorP!$B$1:$B$6226,0)),"",INDIRECT("'SorP'!$A$"&amp;MATCH($S2491&amp;$J2491,SorP!C:C,0))))</f>
        <v/>
      </c>
      <c r="U2491" s="168"/>
      <c r="V2491" s="169" t="e">
        <f>IF(C2491="",NA(),MATCH($B2491&amp;$C2491,'Smelter Look-up'!$J:$J,0))</f>
        <v>#N/A</v>
      </c>
      <c r="W2491" s="170"/>
      <c r="X2491" s="170">
        <f t="shared" ca="1" si="120"/>
        <v>0</v>
      </c>
      <c r="Y2491" s="170"/>
      <c r="Z2491" s="170"/>
      <c r="AA2491" s="170"/>
      <c r="AB2491" s="314" t="str">
        <f t="shared" si="119"/>
        <v/>
      </c>
      <c r="AC2491" s="170"/>
      <c r="AD2491" s="170"/>
      <c r="AE2491" s="170"/>
      <c r="AF2491" s="170"/>
      <c r="AG2491" s="170"/>
      <c r="AH2491" s="170"/>
      <c r="AI2491" s="170"/>
    </row>
    <row r="2492" spans="1:35" ht="20.25">
      <c r="A2492" s="205"/>
      <c r="B2492" s="305" t="str">
        <f>IF(LEN(A2492)=0,"",INDEX('Smelter Look-up'!$A:$A,MATCH($A2492,'Smelter Look-up'!$E:$E,0)))</f>
        <v/>
      </c>
      <c r="C2492" s="152" t="str">
        <f>IF(LEN(A2492)=0,"",INDEX('Smelter Look-up'!$C:$C,MATCH($A2492,'Smelter Look-up'!$E:$E,0)))</f>
        <v/>
      </c>
      <c r="D2492" s="149"/>
      <c r="E2492" s="236" t="str">
        <f ca="1">IF(ISERROR($V2492),"",OFFSET('Smelter Look-up'!$D$4,$V2492-4,0)&amp;"")</f>
        <v/>
      </c>
      <c r="F2492" s="236" t="str">
        <f ca="1">IF(ISERROR($V2492),"",OFFSET('Smelter Look-up'!$E$4,$V2492-4,0))</f>
        <v/>
      </c>
      <c r="G2492" s="236"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208"/>
      <c r="L2492" s="208"/>
      <c r="M2492" s="208"/>
      <c r="N2492" s="208"/>
      <c r="O2492" s="208"/>
      <c r="P2492" s="371"/>
      <c r="Q2492" s="210"/>
      <c r="R2492" s="235" t="str">
        <f ca="1">IF(ISERROR($V2492),"",OFFSET('Smelter Look-up'!$C$4,$V2492-4,0)&amp;"")</f>
        <v/>
      </c>
      <c r="S2492" s="155" t="str">
        <f t="shared" ca="1" si="121"/>
        <v/>
      </c>
      <c r="T2492" s="155" t="str">
        <f ca="1">IF(B2492="","",IF(ISERROR(MATCH($J2492,SorP!$B$1:$B$6226,0)),"",INDIRECT("'SorP'!$A$"&amp;MATCH($S2492&amp;$J2492,SorP!C:C,0))))</f>
        <v/>
      </c>
      <c r="U2492" s="168"/>
      <c r="V2492" s="169" t="e">
        <f>IF(C2492="",NA(),MATCH($B2492&amp;$C2492,'Smelter Look-up'!$J:$J,0))</f>
        <v>#N/A</v>
      </c>
      <c r="W2492" s="170"/>
      <c r="X2492" s="170">
        <f t="shared" ca="1" si="120"/>
        <v>0</v>
      </c>
      <c r="Y2492" s="170"/>
      <c r="Z2492" s="170"/>
      <c r="AA2492" s="170"/>
      <c r="AB2492" s="314" t="str">
        <f t="shared" si="119"/>
        <v/>
      </c>
      <c r="AC2492" s="170"/>
      <c r="AD2492" s="170"/>
      <c r="AE2492" s="170"/>
      <c r="AF2492" s="170"/>
      <c r="AG2492" s="170"/>
      <c r="AH2492" s="170"/>
      <c r="AI2492" s="170"/>
    </row>
    <row r="2493" spans="1:35" ht="20.25">
      <c r="A2493" s="205"/>
      <c r="B2493" s="305" t="str">
        <f>IF(LEN(A2493)=0,"",INDEX('Smelter Look-up'!$A:$A,MATCH($A2493,'Smelter Look-up'!$E:$E,0)))</f>
        <v/>
      </c>
      <c r="C2493" s="152" t="str">
        <f>IF(LEN(A2493)=0,"",INDEX('Smelter Look-up'!$C:$C,MATCH($A2493,'Smelter Look-up'!$E:$E,0)))</f>
        <v/>
      </c>
      <c r="D2493" s="149"/>
      <c r="E2493" s="236" t="str">
        <f ca="1">IF(ISERROR($V2493),"",OFFSET('Smelter Look-up'!$D$4,$V2493-4,0)&amp;"")</f>
        <v/>
      </c>
      <c r="F2493" s="236" t="str">
        <f ca="1">IF(ISERROR($V2493),"",OFFSET('Smelter Look-up'!$E$4,$V2493-4,0))</f>
        <v/>
      </c>
      <c r="G2493" s="236"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208"/>
      <c r="L2493" s="208"/>
      <c r="M2493" s="208"/>
      <c r="N2493" s="208"/>
      <c r="O2493" s="208"/>
      <c r="P2493" s="371"/>
      <c r="Q2493" s="210"/>
      <c r="R2493" s="235" t="str">
        <f ca="1">IF(ISERROR($V2493),"",OFFSET('Smelter Look-up'!$C$4,$V2493-4,0)&amp;"")</f>
        <v/>
      </c>
      <c r="S2493" s="155" t="str">
        <f t="shared" ca="1" si="121"/>
        <v/>
      </c>
      <c r="T2493" s="155" t="str">
        <f ca="1">IF(B2493="","",IF(ISERROR(MATCH($J2493,SorP!$B$1:$B$6226,0)),"",INDIRECT("'SorP'!$A$"&amp;MATCH($S2493&amp;$J2493,SorP!C:C,0))))</f>
        <v/>
      </c>
      <c r="U2493" s="168"/>
      <c r="V2493" s="169" t="e">
        <f>IF(C2493="",NA(),MATCH($B2493&amp;$C2493,'Smelter Look-up'!$J:$J,0))</f>
        <v>#N/A</v>
      </c>
      <c r="W2493" s="170"/>
      <c r="X2493" s="170">
        <f t="shared" ca="1" si="120"/>
        <v>0</v>
      </c>
      <c r="Y2493" s="170"/>
      <c r="Z2493" s="170"/>
      <c r="AA2493" s="170"/>
      <c r="AB2493" s="314" t="str">
        <f t="shared" si="119"/>
        <v/>
      </c>
      <c r="AC2493" s="170"/>
      <c r="AD2493" s="170"/>
      <c r="AE2493" s="170"/>
      <c r="AF2493" s="170"/>
      <c r="AG2493" s="170"/>
      <c r="AH2493" s="170"/>
      <c r="AI2493" s="170"/>
    </row>
    <row r="2494" spans="1:35" ht="20.25">
      <c r="A2494" s="205"/>
      <c r="B2494" s="305" t="str">
        <f>IF(LEN(A2494)=0,"",INDEX('Smelter Look-up'!$A:$A,MATCH($A2494,'Smelter Look-up'!$E:$E,0)))</f>
        <v/>
      </c>
      <c r="C2494" s="152" t="str">
        <f>IF(LEN(A2494)=0,"",INDEX('Smelter Look-up'!$C:$C,MATCH($A2494,'Smelter Look-up'!$E:$E,0)))</f>
        <v/>
      </c>
      <c r="D2494" s="149"/>
      <c r="E2494" s="236" t="str">
        <f ca="1">IF(ISERROR($V2494),"",OFFSET('Smelter Look-up'!$D$4,$V2494-4,0)&amp;"")</f>
        <v/>
      </c>
      <c r="F2494" s="236" t="str">
        <f ca="1">IF(ISERROR($V2494),"",OFFSET('Smelter Look-up'!$E$4,$V2494-4,0))</f>
        <v/>
      </c>
      <c r="G2494" s="236"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208"/>
      <c r="L2494" s="208"/>
      <c r="M2494" s="208"/>
      <c r="N2494" s="208"/>
      <c r="O2494" s="208"/>
      <c r="P2494" s="371"/>
      <c r="Q2494" s="210"/>
      <c r="R2494" s="235" t="str">
        <f ca="1">IF(ISERROR($V2494),"",OFFSET('Smelter Look-up'!$C$4,$V2494-4,0)&amp;"")</f>
        <v/>
      </c>
      <c r="S2494" s="155" t="str">
        <f t="shared" ca="1" si="121"/>
        <v/>
      </c>
      <c r="T2494" s="155" t="str">
        <f ca="1">IF(B2494="","",IF(ISERROR(MATCH($J2494,SorP!$B$1:$B$6226,0)),"",INDIRECT("'SorP'!$A$"&amp;MATCH($S2494&amp;$J2494,SorP!C:C,0))))</f>
        <v/>
      </c>
      <c r="U2494" s="168"/>
      <c r="V2494" s="169" t="e">
        <f>IF(C2494="",NA(),MATCH($B2494&amp;$C2494,'Smelter Look-up'!$J:$J,0))</f>
        <v>#N/A</v>
      </c>
      <c r="W2494" s="170"/>
      <c r="X2494" s="170">
        <f t="shared" ca="1" si="120"/>
        <v>0</v>
      </c>
      <c r="Y2494" s="170"/>
      <c r="Z2494" s="170"/>
      <c r="AA2494" s="170"/>
      <c r="AB2494" s="314" t="str">
        <f t="shared" si="119"/>
        <v/>
      </c>
      <c r="AC2494" s="170"/>
      <c r="AD2494" s="170"/>
      <c r="AE2494" s="170"/>
      <c r="AF2494" s="170"/>
      <c r="AG2494" s="170"/>
      <c r="AH2494" s="170"/>
      <c r="AI2494" s="170"/>
    </row>
    <row r="2495" spans="1:35" ht="20.25">
      <c r="A2495" s="205"/>
      <c r="B2495" s="305" t="str">
        <f>IF(LEN(A2495)=0,"",INDEX('Smelter Look-up'!$A:$A,MATCH($A2495,'Smelter Look-up'!$E:$E,0)))</f>
        <v/>
      </c>
      <c r="C2495" s="152" t="str">
        <f>IF(LEN(A2495)=0,"",INDEX('Smelter Look-up'!$C:$C,MATCH($A2495,'Smelter Look-up'!$E:$E,0)))</f>
        <v/>
      </c>
      <c r="D2495" s="149"/>
      <c r="E2495" s="236" t="str">
        <f ca="1">IF(ISERROR($V2495),"",OFFSET('Smelter Look-up'!$D$4,$V2495-4,0)&amp;"")</f>
        <v/>
      </c>
      <c r="F2495" s="236" t="str">
        <f ca="1">IF(ISERROR($V2495),"",OFFSET('Smelter Look-up'!$E$4,$V2495-4,0))</f>
        <v/>
      </c>
      <c r="G2495" s="236"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208"/>
      <c r="L2495" s="208"/>
      <c r="M2495" s="208"/>
      <c r="N2495" s="208"/>
      <c r="O2495" s="208"/>
      <c r="P2495" s="371"/>
      <c r="Q2495" s="210"/>
      <c r="R2495" s="235" t="str">
        <f ca="1">IF(ISERROR($V2495),"",OFFSET('Smelter Look-up'!$C$4,$V2495-4,0)&amp;"")</f>
        <v/>
      </c>
      <c r="S2495" s="155" t="str">
        <f t="shared" ca="1" si="121"/>
        <v/>
      </c>
      <c r="T2495" s="155" t="str">
        <f ca="1">IF(B2495="","",IF(ISERROR(MATCH($J2495,SorP!$B$1:$B$6226,0)),"",INDIRECT("'SorP'!$A$"&amp;MATCH($S2495&amp;$J2495,SorP!C:C,0))))</f>
        <v/>
      </c>
      <c r="U2495" s="168"/>
      <c r="V2495" s="169" t="e">
        <f>IF(C2495="",NA(),MATCH($B2495&amp;$C2495,'Smelter Look-up'!$J:$J,0))</f>
        <v>#N/A</v>
      </c>
      <c r="W2495" s="170"/>
      <c r="X2495" s="170">
        <f t="shared" ca="1" si="120"/>
        <v>0</v>
      </c>
      <c r="Y2495" s="170"/>
      <c r="Z2495" s="170"/>
      <c r="AA2495" s="170"/>
      <c r="AB2495" s="314" t="str">
        <f t="shared" si="119"/>
        <v/>
      </c>
      <c r="AC2495" s="170"/>
      <c r="AD2495" s="170"/>
      <c r="AE2495" s="170"/>
      <c r="AF2495" s="170"/>
      <c r="AG2495" s="170"/>
      <c r="AH2495" s="170"/>
      <c r="AI2495" s="170"/>
    </row>
    <row r="2496" spans="1:35" ht="21" thickBot="1">
      <c r="A2496" s="211"/>
      <c r="B2496" s="306" t="str">
        <f>IF(LEN(A2496)=0,"",INDEX('Smelter Look-up'!$A:$A,MATCH($A2496,'Smelter Look-up'!$E:$E,0)))</f>
        <v/>
      </c>
      <c r="C2496" s="238" t="str">
        <f>IF(LEN(A2496)=0,"",INDEX('Smelter Look-up'!$C:$C,MATCH($A2496,'Smelter Look-up'!$E:$E,0)))</f>
        <v/>
      </c>
      <c r="D2496" s="212"/>
      <c r="E2496" s="212" t="str">
        <f ca="1">IF(ISERROR($V2496),"",OFFSET('Smelter Look-up'!$D$4,$V2496-4,0)&amp;"")</f>
        <v/>
      </c>
      <c r="F2496" s="212" t="str">
        <f ca="1">IF(ISERROR($V2496),"",OFFSET('Smelter Look-up'!$E$4,$V2496-4,0))</f>
        <v/>
      </c>
      <c r="G2496" s="212" t="str">
        <f ca="1">IF(C2496=$X$4,"Enter smelter details",IF(ISERROR($V2496),"",OFFSET('Smelter Look-up'!$F$4,$V2496-4,0)))</f>
        <v/>
      </c>
      <c r="H2496" s="213" t="str">
        <f ca="1">IF(ISERROR($V2496),"",OFFSET('Smelter Look-up'!$G$4,$V2496-4,0))</f>
        <v/>
      </c>
      <c r="I2496" s="214" t="str">
        <f ca="1">IF(ISERROR($V2496),"",OFFSET('Smelter Look-up'!$H$4,$V2496-4,0))</f>
        <v/>
      </c>
      <c r="J2496" s="214" t="str">
        <f ca="1">IF(ISERROR($V2496),"",OFFSET('Smelter Look-up'!$I$4,$V2496-4,0))</f>
        <v/>
      </c>
      <c r="K2496" s="215"/>
      <c r="L2496" s="215"/>
      <c r="M2496" s="215"/>
      <c r="N2496" s="215"/>
      <c r="O2496" s="215"/>
      <c r="P2496" s="216"/>
      <c r="Q2496" s="239"/>
      <c r="R2496" s="217" t="str">
        <f ca="1">IF(ISERROR($V2496),"",OFFSET('Smelter Look-up'!$C$4,$V2496-4,0)&amp;"")</f>
        <v/>
      </c>
      <c r="S2496" s="155" t="str">
        <f t="shared" ref="S2496" ca="1" si="122">IF(B2496="","",IF(ISERROR(MATCH($E2496,CL,0)),"Unknown",INDIRECT("'C'!$A$"&amp;MATCH($E2496,CL,0)+1)))</f>
        <v/>
      </c>
      <c r="T2496" s="155" t="str">
        <f ca="1">IF(B2496="","",IF(ISERROR(MATCH($J2496,SorP!$B$1:$B$6226,0)),"",INDIRECT("'SorP'!$A$"&amp;MATCH($S2496&amp;$J2496,SorP!C:C,0))))</f>
        <v/>
      </c>
      <c r="U2496" s="168"/>
      <c r="V2496" s="169" t="e">
        <f>IF(C2496="",NA(),MATCH($B2496&amp;$C2496,'Smelter Look-up'!$J:$J,0))</f>
        <v>#N/A</v>
      </c>
      <c r="W2496" s="170"/>
      <c r="X2496" s="170">
        <f t="shared" ca="1" si="120"/>
        <v>0</v>
      </c>
      <c r="Y2496" s="170"/>
      <c r="Z2496" s="170"/>
      <c r="AA2496" s="170"/>
      <c r="AB2496" s="314" t="str">
        <f t="shared" si="119"/>
        <v/>
      </c>
      <c r="AC2496" s="170"/>
      <c r="AD2496" s="170"/>
      <c r="AE2496" s="170"/>
      <c r="AF2496" s="170"/>
      <c r="AG2496" s="170"/>
      <c r="AH2496" s="170"/>
      <c r="AI2496" s="170"/>
    </row>
    <row r="2497"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44">
    <cfRule type="expression" priority="221">
      <formula>$A$5:$Q1987&lt;&gt;""</formula>
    </cfRule>
  </conditionalFormatting>
  <conditionalFormatting sqref="B66:B2496 B5:B17">
    <cfRule type="expression" dxfId="172" priority="197">
      <formula>IF($B5="",TRUE)</formula>
    </cfRule>
  </conditionalFormatting>
  <conditionalFormatting sqref="C66:C2496 C5:C17">
    <cfRule type="expression" dxfId="171" priority="206" stopIfTrue="1">
      <formula>IF(AND(B5&lt;&gt;"",C5=""),TRUE)</formula>
    </cfRule>
  </conditionalFormatting>
  <conditionalFormatting sqref="D63:D64 D5:D17 D66:D2496">
    <cfRule type="expression" priority="195" stopIfTrue="1">
      <formula>IF($D5&lt;&gt;"",TRUE)</formula>
    </cfRule>
    <cfRule type="expression" dxfId="170" priority="196" stopIfTrue="1">
      <formula>IF($C5="Smelter not listed",TRUE)</formula>
    </cfRule>
    <cfRule type="expression" dxfId="169" priority="208" stopIfTrue="1">
      <formula>IF($C5&lt;&gt;"",TRUE)</formula>
    </cfRule>
  </conditionalFormatting>
  <conditionalFormatting sqref="E5:E18 E48:E53 E66:E2496">
    <cfRule type="expression" dxfId="168" priority="202" stopIfTrue="1">
      <formula>IF(AND(E5="",$C5=$X$4),TRUE)</formula>
    </cfRule>
  </conditionalFormatting>
  <conditionalFormatting sqref="G63:G64 G5:G17 G66:G2496">
    <cfRule type="expression" dxfId="167" priority="204" stopIfTrue="1">
      <formula>IF(FIND("Enter smelter details",G5),TRUE)</formula>
    </cfRule>
  </conditionalFormatting>
  <conditionalFormatting sqref="B18">
    <cfRule type="expression" dxfId="166" priority="183">
      <formula>IF($B18="",TRUE)</formula>
    </cfRule>
  </conditionalFormatting>
  <conditionalFormatting sqref="C18">
    <cfRule type="expression" dxfId="165" priority="186" stopIfTrue="1">
      <formula>IF(AND(B18&lt;&gt;"",C18=""),TRUE)</formula>
    </cfRule>
  </conditionalFormatting>
  <conditionalFormatting sqref="D18">
    <cfRule type="expression" priority="181" stopIfTrue="1">
      <formula>IF($D18&lt;&gt;"",TRUE)</formula>
    </cfRule>
    <cfRule type="expression" dxfId="164" priority="182" stopIfTrue="1">
      <formula>IF($C18="Smelter not listed",TRUE)</formula>
    </cfRule>
    <cfRule type="expression" dxfId="163" priority="187" stopIfTrue="1">
      <formula>IF($C18&lt;&gt;"",TRUE)</formula>
    </cfRule>
  </conditionalFormatting>
  <conditionalFormatting sqref="G18">
    <cfRule type="expression" dxfId="162" priority="185" stopIfTrue="1">
      <formula>IF(FIND("Enter smelter details",G18),TRUE)</formula>
    </cfRule>
  </conditionalFormatting>
  <conditionalFormatting sqref="B19:B24">
    <cfRule type="expression" dxfId="161" priority="176">
      <formula>IF($B19="",TRUE)</formula>
    </cfRule>
  </conditionalFormatting>
  <conditionalFormatting sqref="C19:C24">
    <cfRule type="expression" dxfId="160" priority="179" stopIfTrue="1">
      <formula>IF(AND(B19&lt;&gt;"",C19=""),TRUE)</formula>
    </cfRule>
  </conditionalFormatting>
  <conditionalFormatting sqref="D19:D24">
    <cfRule type="expression" priority="174" stopIfTrue="1">
      <formula>IF($D19&lt;&gt;"",TRUE)</formula>
    </cfRule>
    <cfRule type="expression" dxfId="159" priority="175" stopIfTrue="1">
      <formula>IF($C19="Smelter not listed",TRUE)</formula>
    </cfRule>
    <cfRule type="expression" dxfId="158" priority="180" stopIfTrue="1">
      <formula>IF($C19&lt;&gt;"",TRUE)</formula>
    </cfRule>
  </conditionalFormatting>
  <conditionalFormatting sqref="E19:E24">
    <cfRule type="expression" dxfId="157" priority="177" stopIfTrue="1">
      <formula>IF(AND(E19="",$C19=$X$4),TRUE)</formula>
    </cfRule>
  </conditionalFormatting>
  <conditionalFormatting sqref="G19:G24">
    <cfRule type="expression" dxfId="156" priority="178" stopIfTrue="1">
      <formula>IF(FIND("Enter smelter details",G19),TRUE)</formula>
    </cfRule>
  </conditionalFormatting>
  <conditionalFormatting sqref="C25">
    <cfRule type="expression" dxfId="155" priority="155" stopIfTrue="1">
      <formula>IF(OR(AND(B25="Cobalt",#REF!=""),AND(B25="Mica",#REF!="")),TRUE,FALSE)</formula>
    </cfRule>
    <cfRule type="expression" dxfId="154" priority="159" stopIfTrue="1">
      <formula>IF(AND(B25&lt;&gt;"",C25=""),TRUE)</formula>
    </cfRule>
  </conditionalFormatting>
  <conditionalFormatting sqref="D25">
    <cfRule type="expression" dxfId="153" priority="157" stopIfTrue="1">
      <formula>IF(OR(OR(AND(B25="Cobalt",#REF!=""),AND(B25="Mica",#REF!="")),AND(LEN($C25)&gt;0,AND($C25&lt;&gt;"Smelter Not Listed",ISBLANK($D25)))),TRUE)</formula>
    </cfRule>
    <cfRule type="expression" dxfId="152" priority="161" stopIfTrue="1">
      <formula>IF(AND(D25="",$C25=$X$4),TRUE)</formula>
    </cfRule>
    <cfRule type="expression" dxfId="151" priority="163" stopIfTrue="1">
      <formula>IF(FIND("!",D25),TRUE)</formula>
    </cfRule>
  </conditionalFormatting>
  <conditionalFormatting sqref="E25">
    <cfRule type="expression" priority="169" stopIfTrue="1">
      <formula>IF($D25&lt;&gt;"",TRUE)</formula>
    </cfRule>
    <cfRule type="expression" dxfId="150" priority="170" stopIfTrue="1">
      <formula>IF($C25="Smelter not listed",TRUE)</formula>
    </cfRule>
    <cfRule type="expression" dxfId="149" priority="171" stopIfTrue="1">
      <formula>IF($C25&lt;&gt;"",TRUE)</formula>
    </cfRule>
  </conditionalFormatting>
  <conditionalFormatting sqref="F25">
    <cfRule type="expression" dxfId="148" priority="152" stopIfTrue="1">
      <formula>IF(AND(LEN($A25)&gt;0,$A25&lt;&gt;$F25),TRUE,FALSE)</formula>
    </cfRule>
  </conditionalFormatting>
  <conditionalFormatting sqref="G25">
    <cfRule type="expression" dxfId="147" priority="165" stopIfTrue="1">
      <formula>IF(FIND("Enter smelter details",G25),TRUE)</formula>
    </cfRule>
  </conditionalFormatting>
  <conditionalFormatting sqref="H25">
    <cfRule type="expression" dxfId="146" priority="149" stopIfTrue="1">
      <formula>IF(OR(OR(AND(F25="Cobalt",#REF!=""),AND(F25="Mica",#REF!="")),AND(LEN($C25)&gt;0,AND($C25&lt;&gt;"Smelter Not Listed",ISBLANK($D25)))),TRUE)</formula>
    </cfRule>
    <cfRule type="expression" dxfId="145" priority="150" stopIfTrue="1">
      <formula>IF(AND(H25="",$C25=$X$4),TRUE)</formula>
    </cfRule>
    <cfRule type="expression" dxfId="144" priority="151" stopIfTrue="1">
      <formula>IF(FIND("!",H25),TRUE)</formula>
    </cfRule>
  </conditionalFormatting>
  <conditionalFormatting sqref="C26">
    <cfRule type="expression" dxfId="143" priority="154" stopIfTrue="1">
      <formula>IF(OR(AND(B26="Cobalt",#REF!=""),AND(B26="Mica",#REF!="")),TRUE,FALSE)</formula>
    </cfRule>
    <cfRule type="expression" dxfId="142" priority="158" stopIfTrue="1">
      <formula>IF(AND(B26&lt;&gt;"",C26=""),TRUE)</formula>
    </cfRule>
  </conditionalFormatting>
  <conditionalFormatting sqref="D26">
    <cfRule type="expression" dxfId="141" priority="156" stopIfTrue="1">
      <formula>IF(OR(OR(AND(B26="Cobalt",#REF!=""),AND(B26="Mica",#REF!="")),AND(LEN($C26)&gt;0,AND($C26&lt;&gt;"Smelter Not Listed",ISBLANK($D26)))),TRUE)</formula>
    </cfRule>
    <cfRule type="expression" dxfId="140" priority="160" stopIfTrue="1">
      <formula>IF(AND(D26="",$C26=$X$4),TRUE)</formula>
    </cfRule>
    <cfRule type="expression" dxfId="139" priority="162" stopIfTrue="1">
      <formula>IF(FIND("!",D26),TRUE)</formula>
    </cfRule>
  </conditionalFormatting>
  <conditionalFormatting sqref="E26">
    <cfRule type="expression" priority="166" stopIfTrue="1">
      <formula>IF($D26&lt;&gt;"",TRUE)</formula>
    </cfRule>
    <cfRule type="expression" dxfId="138" priority="167" stopIfTrue="1">
      <formula>IF($C26="Smelter not listed",TRUE)</formula>
    </cfRule>
    <cfRule type="expression" dxfId="137" priority="168" stopIfTrue="1">
      <formula>IF($C26&lt;&gt;"",TRUE)</formula>
    </cfRule>
  </conditionalFormatting>
  <conditionalFormatting sqref="F26">
    <cfRule type="expression" dxfId="136" priority="153" stopIfTrue="1">
      <formula>IF(AND(LEN($A26)&gt;0,$A26&lt;&gt;$F26),TRUE,FALSE)</formula>
    </cfRule>
  </conditionalFormatting>
  <conditionalFormatting sqref="G26">
    <cfRule type="expression" dxfId="135" priority="164" stopIfTrue="1">
      <formula>IF(FIND("Enter smelter details",G26),TRUE)</formula>
    </cfRule>
  </conditionalFormatting>
  <conditionalFormatting sqref="H26">
    <cfRule type="expression" dxfId="134" priority="173" stopIfTrue="1">
      <formula>IF(FIND("Enter smelter details",H26),TRUE)</formula>
    </cfRule>
  </conditionalFormatting>
  <conditionalFormatting sqref="B25:B26">
    <cfRule type="expression" dxfId="133" priority="172">
      <formula>IF($B25="",TRUE)</formula>
    </cfRule>
  </conditionalFormatting>
  <conditionalFormatting sqref="B27">
    <cfRule type="expression" dxfId="132" priority="144">
      <formula>IF($B27="",TRUE)</formula>
    </cfRule>
  </conditionalFormatting>
  <conditionalFormatting sqref="C27">
    <cfRule type="expression" dxfId="131" priority="147" stopIfTrue="1">
      <formula>IF(AND(B27&lt;&gt;"",C27=""),TRUE)</formula>
    </cfRule>
  </conditionalFormatting>
  <conditionalFormatting sqref="D27">
    <cfRule type="expression" priority="142" stopIfTrue="1">
      <formula>IF($D27&lt;&gt;"",TRUE)</formula>
    </cfRule>
    <cfRule type="expression" dxfId="130" priority="143" stopIfTrue="1">
      <formula>IF($C27="Smelter not listed",TRUE)</formula>
    </cfRule>
    <cfRule type="expression" dxfId="129" priority="148" stopIfTrue="1">
      <formula>IF($C27&lt;&gt;"",TRUE)</formula>
    </cfRule>
  </conditionalFormatting>
  <conditionalFormatting sqref="E27:E28 E30:E34">
    <cfRule type="expression" dxfId="128" priority="145" stopIfTrue="1">
      <formula>IF(AND(E27="",$C27=$X$4),TRUE)</formula>
    </cfRule>
  </conditionalFormatting>
  <conditionalFormatting sqref="G27">
    <cfRule type="expression" dxfId="127" priority="146" stopIfTrue="1">
      <formula>IF(FIND("Enter smelter details",G27),TRUE)</formula>
    </cfRule>
  </conditionalFormatting>
  <conditionalFormatting sqref="B28">
    <cfRule type="expression" dxfId="126" priority="140">
      <formula>IF($B28="",TRUE)</formula>
    </cfRule>
  </conditionalFormatting>
  <conditionalFormatting sqref="C28">
    <cfRule type="expression" dxfId="125" priority="141" stopIfTrue="1">
      <formula>IF(AND(B28&lt;&gt;"",C28=""),TRUE)</formula>
    </cfRule>
  </conditionalFormatting>
  <conditionalFormatting sqref="D28">
    <cfRule type="expression" dxfId="124" priority="137" stopIfTrue="1">
      <formula>IF(AND(LEN(#REF!)&gt;0,(#REF!&lt;&gt;"Smelter Not Listed")),1,0)</formula>
    </cfRule>
    <cfRule type="expression" dxfId="123" priority="138" stopIfTrue="1">
      <formula>IF(AND(D28="",$B28&lt;&gt;""),TRUE)</formula>
    </cfRule>
    <cfRule type="expression" dxfId="122" priority="139" stopIfTrue="1">
      <formula>IF(FIND("!",D28),TRUE)</formula>
    </cfRule>
  </conditionalFormatting>
  <conditionalFormatting sqref="F28">
    <cfRule type="expression" dxfId="121" priority="136" stopIfTrue="1">
      <formula>IF(FIND("Enter smelter details",F28),TRUE)</formula>
    </cfRule>
  </conditionalFormatting>
  <conditionalFormatting sqref="A29">
    <cfRule type="expression" dxfId="120" priority="132" stopIfTrue="1">
      <formula>IF(AND(A29="",$A29&lt;&gt;""),TRUE)</formula>
    </cfRule>
    <cfRule type="expression" dxfId="119" priority="133" stopIfTrue="1">
      <formula>IF(FIND("!",A29),TRUE)</formula>
    </cfRule>
    <cfRule type="expression" dxfId="118" priority="134">
      <formula>IF($A29="",TRUE)</formula>
    </cfRule>
  </conditionalFormatting>
  <conditionalFormatting sqref="B29">
    <cfRule type="expression" dxfId="117" priority="129" stopIfTrue="1">
      <formula>IF(AND(LEN(#REF!)&gt;0,(#REF!&lt;&gt;"Smelter Not Listed")),1,0)</formula>
    </cfRule>
    <cfRule type="expression" dxfId="116" priority="130" stopIfTrue="1">
      <formula>IF(AND(B29="",$B29&lt;&gt;""),TRUE)</formula>
    </cfRule>
    <cfRule type="expression" dxfId="115" priority="131" stopIfTrue="1">
      <formula>IF(FIND("!",B29),TRUE)</formula>
    </cfRule>
  </conditionalFormatting>
  <conditionalFormatting sqref="C29">
    <cfRule type="expression" dxfId="114" priority="126" stopIfTrue="1">
      <formula>IF(AND(C29="",$B29&lt;&gt;""),TRUE)</formula>
    </cfRule>
    <cfRule type="expression" dxfId="113" priority="127" stopIfTrue="1">
      <formula>IF(FIND("!",C29),TRUE)</formula>
    </cfRule>
  </conditionalFormatting>
  <conditionalFormatting sqref="D29">
    <cfRule type="expression" dxfId="112" priority="125" stopIfTrue="1">
      <formula>IF(FIND("Enter smelter details",D29),TRUE)</formula>
    </cfRule>
  </conditionalFormatting>
  <conditionalFormatting sqref="E29">
    <cfRule type="expression" dxfId="111" priority="128" stopIfTrue="1">
      <formula>IF(FIND("Enter smelter details",E29),TRUE)</formula>
    </cfRule>
  </conditionalFormatting>
  <conditionalFormatting sqref="B30">
    <cfRule type="expression" dxfId="110" priority="121">
      <formula>IF($B30="",TRUE)</formula>
    </cfRule>
  </conditionalFormatting>
  <conditionalFormatting sqref="C30">
    <cfRule type="expression" dxfId="109" priority="123" stopIfTrue="1">
      <formula>IF(AND(B30&lt;&gt;"",C30=""),TRUE)</formula>
    </cfRule>
  </conditionalFormatting>
  <conditionalFormatting sqref="D30">
    <cfRule type="expression" priority="119" stopIfTrue="1">
      <formula>IF($D30&lt;&gt;"",TRUE)</formula>
    </cfRule>
    <cfRule type="expression" dxfId="108" priority="120" stopIfTrue="1">
      <formula>IF($C30="Smelter not listed",TRUE)</formula>
    </cfRule>
    <cfRule type="expression" dxfId="107" priority="124" stopIfTrue="1">
      <formula>IF($C30&lt;&gt;"",TRUE)</formula>
    </cfRule>
  </conditionalFormatting>
  <conditionalFormatting sqref="G30">
    <cfRule type="expression" dxfId="106" priority="118" stopIfTrue="1">
      <formula>IF(FIND("Enter smelter details",G30),TRUE)</formula>
    </cfRule>
  </conditionalFormatting>
  <conditionalFormatting sqref="B31">
    <cfRule type="expression" dxfId="105" priority="113">
      <formula>IF($B31="",TRUE)</formula>
    </cfRule>
  </conditionalFormatting>
  <conditionalFormatting sqref="C31">
    <cfRule type="expression" dxfId="104" priority="116" stopIfTrue="1">
      <formula>IF(AND(B31&lt;&gt;"",C31=""),TRUE)</formula>
    </cfRule>
  </conditionalFormatting>
  <conditionalFormatting sqref="D31">
    <cfRule type="expression" priority="111" stopIfTrue="1">
      <formula>IF($D31&lt;&gt;"",TRUE)</formula>
    </cfRule>
    <cfRule type="expression" dxfId="103" priority="112" stopIfTrue="1">
      <formula>IF($C31="Smelter not listed",TRUE)</formula>
    </cfRule>
    <cfRule type="expression" dxfId="102" priority="117" stopIfTrue="1">
      <formula>IF($C31&lt;&gt;"",TRUE)</formula>
    </cfRule>
  </conditionalFormatting>
  <conditionalFormatting sqref="G31">
    <cfRule type="expression" dxfId="101" priority="115" stopIfTrue="1">
      <formula>IF(FIND("Enter smelter details",G31),TRUE)</formula>
    </cfRule>
  </conditionalFormatting>
  <conditionalFormatting sqref="B32">
    <cfRule type="expression" dxfId="100" priority="106">
      <formula>IF($B32="",TRUE)</formula>
    </cfRule>
  </conditionalFormatting>
  <conditionalFormatting sqref="C32">
    <cfRule type="expression" dxfId="99" priority="109" stopIfTrue="1">
      <formula>IF(AND(B32&lt;&gt;"",C32=""),TRUE)</formula>
    </cfRule>
  </conditionalFormatting>
  <conditionalFormatting sqref="D32">
    <cfRule type="expression" priority="104" stopIfTrue="1">
      <formula>IF($D32&lt;&gt;"",TRUE)</formula>
    </cfRule>
    <cfRule type="expression" dxfId="98" priority="105" stopIfTrue="1">
      <formula>IF($C32="Smelter not listed",TRUE)</formula>
    </cfRule>
    <cfRule type="expression" dxfId="97" priority="110" stopIfTrue="1">
      <formula>IF($C32&lt;&gt;"",TRUE)</formula>
    </cfRule>
  </conditionalFormatting>
  <conditionalFormatting sqref="F32">
    <cfRule type="expression" dxfId="96" priority="108" stopIfTrue="1">
      <formula>IF(FIND("Enter smelter details",F32),TRUE)</formula>
    </cfRule>
  </conditionalFormatting>
  <conditionalFormatting sqref="B33">
    <cfRule type="expression" dxfId="95" priority="99">
      <formula>IF($B33="",TRUE)</formula>
    </cfRule>
  </conditionalFormatting>
  <conditionalFormatting sqref="C33">
    <cfRule type="expression" dxfId="94" priority="102" stopIfTrue="1">
      <formula>IF(AND(B33&lt;&gt;"",C33=""),TRUE)</formula>
    </cfRule>
  </conditionalFormatting>
  <conditionalFormatting sqref="D33">
    <cfRule type="expression" priority="97" stopIfTrue="1">
      <formula>IF($D33&lt;&gt;"",TRUE)</formula>
    </cfRule>
    <cfRule type="expression" dxfId="93" priority="98" stopIfTrue="1">
      <formula>IF($C33="Smelter not listed",TRUE)</formula>
    </cfRule>
    <cfRule type="expression" dxfId="92" priority="103" stopIfTrue="1">
      <formula>IF($C33&lt;&gt;"",TRUE)</formula>
    </cfRule>
  </conditionalFormatting>
  <conditionalFormatting sqref="G33">
    <cfRule type="expression" dxfId="91" priority="101" stopIfTrue="1">
      <formula>IF(FIND("Enter smelter details",G33),TRUE)</formula>
    </cfRule>
  </conditionalFormatting>
  <conditionalFormatting sqref="B34">
    <cfRule type="expression" dxfId="90" priority="92">
      <formula>IF($B34="",TRUE)</formula>
    </cfRule>
  </conditionalFormatting>
  <conditionalFormatting sqref="C34">
    <cfRule type="expression" dxfId="89" priority="95" stopIfTrue="1">
      <formula>IF(AND(B34&lt;&gt;"",C34=""),TRUE)</formula>
    </cfRule>
  </conditionalFormatting>
  <conditionalFormatting sqref="D34">
    <cfRule type="expression" priority="90" stopIfTrue="1">
      <formula>IF($D34&lt;&gt;"",TRUE)</formula>
    </cfRule>
    <cfRule type="expression" dxfId="88" priority="91" stopIfTrue="1">
      <formula>IF($C34="Smelter not listed",TRUE)</formula>
    </cfRule>
    <cfRule type="expression" dxfId="87" priority="96" stopIfTrue="1">
      <formula>IF($C34&lt;&gt;"",TRUE)</formula>
    </cfRule>
  </conditionalFormatting>
  <conditionalFormatting sqref="G34">
    <cfRule type="expression" dxfId="86" priority="94" stopIfTrue="1">
      <formula>IF(FIND("Enter smelter details",G34),TRUE)</formula>
    </cfRule>
  </conditionalFormatting>
  <conditionalFormatting sqref="F35">
    <cfRule type="expression" dxfId="85" priority="88" stopIfTrue="1">
      <formula>IF(AND(LEN($A35)&gt;0,$A35&lt;&gt;$F35),TRUE,FALSE)</formula>
    </cfRule>
  </conditionalFormatting>
  <conditionalFormatting sqref="G35">
    <cfRule type="expression" dxfId="84" priority="89" stopIfTrue="1">
      <formula>IF(FIND("Enter smelter details",G35),TRUE)</formula>
    </cfRule>
  </conditionalFormatting>
  <conditionalFormatting sqref="H35">
    <cfRule type="expression" dxfId="83" priority="86" stopIfTrue="1">
      <formula>IF(AND(H35="",$A35&lt;&gt;""),TRUE)</formula>
    </cfRule>
    <cfRule type="expression" dxfId="82" priority="87" stopIfTrue="1">
      <formula>IF(FIND("!",H35),TRUE)</formula>
    </cfRule>
  </conditionalFormatting>
  <conditionalFormatting sqref="B36:B37">
    <cfRule type="expression" dxfId="81" priority="81">
      <formula>IF($B36="",TRUE)</formula>
    </cfRule>
  </conditionalFormatting>
  <conditionalFormatting sqref="C36:C37">
    <cfRule type="expression" dxfId="80" priority="84" stopIfTrue="1">
      <formula>IF(AND(B36&lt;&gt;"",C36=""),TRUE)</formula>
    </cfRule>
  </conditionalFormatting>
  <conditionalFormatting sqref="D36:D37">
    <cfRule type="expression" priority="79" stopIfTrue="1">
      <formula>IF($D36&lt;&gt;"",TRUE)</formula>
    </cfRule>
    <cfRule type="expression" dxfId="79" priority="80" stopIfTrue="1">
      <formula>IF($C36="Smelter not listed",TRUE)</formula>
    </cfRule>
    <cfRule type="expression" dxfId="78" priority="85" stopIfTrue="1">
      <formula>IF($C36&lt;&gt;"",TRUE)</formula>
    </cfRule>
  </conditionalFormatting>
  <conditionalFormatting sqref="E36:E37">
    <cfRule type="expression" dxfId="77" priority="82" stopIfTrue="1">
      <formula>IF(AND(E36="",$C36=$X$4),TRUE)</formula>
    </cfRule>
  </conditionalFormatting>
  <conditionalFormatting sqref="G36:G37">
    <cfRule type="expression" dxfId="76" priority="83" stopIfTrue="1">
      <formula>IF(FIND("Enter smelter details",G36),TRUE)</formula>
    </cfRule>
  </conditionalFormatting>
  <conditionalFormatting sqref="B38">
    <cfRule type="expression" dxfId="75" priority="74">
      <formula>IF($B38="",TRUE)</formula>
    </cfRule>
  </conditionalFormatting>
  <conditionalFormatting sqref="C38">
    <cfRule type="expression" dxfId="74" priority="77" stopIfTrue="1">
      <formula>IF(AND(B38&lt;&gt;"",C38=""),TRUE)</formula>
    </cfRule>
  </conditionalFormatting>
  <conditionalFormatting sqref="D38">
    <cfRule type="expression" priority="72" stopIfTrue="1">
      <formula>IF($D38&lt;&gt;"",TRUE)</formula>
    </cfRule>
    <cfRule type="expression" dxfId="73" priority="73" stopIfTrue="1">
      <formula>IF($C38="Smelter not listed",TRUE)</formula>
    </cfRule>
    <cfRule type="expression" dxfId="72" priority="78" stopIfTrue="1">
      <formula>IF($C38&lt;&gt;"",TRUE)</formula>
    </cfRule>
  </conditionalFormatting>
  <conditionalFormatting sqref="E38">
    <cfRule type="expression" dxfId="71" priority="75" stopIfTrue="1">
      <formula>IF(AND(E38="",$C38=$X$4),TRUE)</formula>
    </cfRule>
  </conditionalFormatting>
  <conditionalFormatting sqref="G38">
    <cfRule type="expression" dxfId="70" priority="76" stopIfTrue="1">
      <formula>IF(FIND("Enter smelter details",G38),TRUE)</formula>
    </cfRule>
  </conditionalFormatting>
  <conditionalFormatting sqref="B39:B43">
    <cfRule type="expression" dxfId="69" priority="67">
      <formula>IF($B39="",TRUE)</formula>
    </cfRule>
  </conditionalFormatting>
  <conditionalFormatting sqref="C39:C43">
    <cfRule type="expression" dxfId="68" priority="70" stopIfTrue="1">
      <formula>IF(AND(B39&lt;&gt;"",C39=""),TRUE)</formula>
    </cfRule>
  </conditionalFormatting>
  <conditionalFormatting sqref="D39:D43">
    <cfRule type="expression" priority="65" stopIfTrue="1">
      <formula>IF($D39&lt;&gt;"",TRUE)</formula>
    </cfRule>
    <cfRule type="expression" dxfId="67" priority="66" stopIfTrue="1">
      <formula>IF($C39="Smelter not listed",TRUE)</formula>
    </cfRule>
    <cfRule type="expression" dxfId="66" priority="71" stopIfTrue="1">
      <formula>IF($C39&lt;&gt;"",TRUE)</formula>
    </cfRule>
  </conditionalFormatting>
  <conditionalFormatting sqref="E39:E43">
    <cfRule type="expression" dxfId="65" priority="68" stopIfTrue="1">
      <formula>IF(AND(E39="",$C39=$X$4),TRUE)</formula>
    </cfRule>
  </conditionalFormatting>
  <conditionalFormatting sqref="G39:G43">
    <cfRule type="expression" dxfId="64" priority="69" stopIfTrue="1">
      <formula>IF(FIND("Enter smelter details",G39),TRUE)</formula>
    </cfRule>
  </conditionalFormatting>
  <conditionalFormatting sqref="B44:B47">
    <cfRule type="expression" dxfId="63" priority="60">
      <formula>IF(#REF!="",TRUE)</formula>
    </cfRule>
  </conditionalFormatting>
  <conditionalFormatting sqref="C44:C47">
    <cfRule type="expression" dxfId="62" priority="63" stopIfTrue="1">
      <formula>IF(AND(B44&lt;&gt;"",C44=""),TRUE)</formula>
    </cfRule>
  </conditionalFormatting>
  <conditionalFormatting sqref="G44:G47">
    <cfRule type="expression" dxfId="61" priority="62" stopIfTrue="1">
      <formula>IF(FIND("Enter smelter details",G44),TRUE)</formula>
    </cfRule>
  </conditionalFormatting>
  <conditionalFormatting sqref="B48:B53">
    <cfRule type="expression" dxfId="60" priority="53">
      <formula>IF($B48="",TRUE)</formula>
    </cfRule>
  </conditionalFormatting>
  <conditionalFormatting sqref="C48:C53">
    <cfRule type="expression" dxfId="59" priority="56" stopIfTrue="1">
      <formula>IF(AND(B48&lt;&gt;"",C48=""),TRUE)</formula>
    </cfRule>
  </conditionalFormatting>
  <conditionalFormatting sqref="D48:D53">
    <cfRule type="expression" priority="51" stopIfTrue="1">
      <formula>IF($D48&lt;&gt;"",TRUE)</formula>
    </cfRule>
    <cfRule type="expression" dxfId="58" priority="52" stopIfTrue="1">
      <formula>IF($C48="Smelter not listed",TRUE)</formula>
    </cfRule>
    <cfRule type="expression" dxfId="57" priority="57" stopIfTrue="1">
      <formula>IF($C48&lt;&gt;"",TRUE)</formula>
    </cfRule>
  </conditionalFormatting>
  <conditionalFormatting sqref="G48:G53">
    <cfRule type="expression" dxfId="56" priority="55" stopIfTrue="1">
      <formula>IF(FIND("Enter smelter details",G48),TRUE)</formula>
    </cfRule>
  </conditionalFormatting>
  <conditionalFormatting sqref="D44:D47">
    <cfRule type="expression" priority="533" stopIfTrue="1">
      <formula>IF($C44&lt;&gt;"",TRUE)</formula>
    </cfRule>
    <cfRule type="expression" dxfId="46" priority="534" stopIfTrue="1">
      <formula>IF($B44="Smelter not listed",TRUE)</formula>
    </cfRule>
    <cfRule type="expression" dxfId="45" priority="535" stopIfTrue="1">
      <formula>IF($B44&lt;&gt;"",TRUE)</formula>
    </cfRule>
  </conditionalFormatting>
  <conditionalFormatting sqref="E44:E47">
    <cfRule type="expression" dxfId="44" priority="536" stopIfTrue="1">
      <formula>IF(AND(E44="",$B44=$X$4),TRUE)</formula>
    </cfRule>
  </conditionalFormatting>
  <conditionalFormatting sqref="B54">
    <cfRule type="expression" dxfId="43" priority="46">
      <formula>IF($B54="",TRUE)</formula>
    </cfRule>
  </conditionalFormatting>
  <conditionalFormatting sqref="C54">
    <cfRule type="expression" dxfId="42" priority="49" stopIfTrue="1">
      <formula>IF(AND(B54&lt;&gt;"",C54=""),TRUE)</formula>
    </cfRule>
  </conditionalFormatting>
  <conditionalFormatting sqref="D54">
    <cfRule type="expression" priority="44" stopIfTrue="1">
      <formula>IF($D54&lt;&gt;"",TRUE)</formula>
    </cfRule>
    <cfRule type="expression" dxfId="41" priority="45" stopIfTrue="1">
      <formula>IF($C54="Smelter not listed",TRUE)</formula>
    </cfRule>
    <cfRule type="expression" dxfId="40" priority="50" stopIfTrue="1">
      <formula>IF($C54&lt;&gt;"",TRUE)</formula>
    </cfRule>
  </conditionalFormatting>
  <conditionalFormatting sqref="E54">
    <cfRule type="expression" dxfId="39" priority="47" stopIfTrue="1">
      <formula>IF(AND(E54="",$C54=$X$4),TRUE)</formula>
    </cfRule>
  </conditionalFormatting>
  <conditionalFormatting sqref="G54">
    <cfRule type="expression" dxfId="38" priority="48" stopIfTrue="1">
      <formula>IF(FIND("Enter smelter details",G54),TRUE)</formula>
    </cfRule>
  </conditionalFormatting>
  <conditionalFormatting sqref="B55">
    <cfRule type="expression" dxfId="37" priority="39">
      <formula>IF($B55="",TRUE)</formula>
    </cfRule>
  </conditionalFormatting>
  <conditionalFormatting sqref="C55">
    <cfRule type="expression" dxfId="36" priority="42" stopIfTrue="1">
      <formula>IF(AND(B55&lt;&gt;"",C55=""),TRUE)</formula>
    </cfRule>
  </conditionalFormatting>
  <conditionalFormatting sqref="D55">
    <cfRule type="expression" priority="37" stopIfTrue="1">
      <formula>IF($D55&lt;&gt;"",TRUE)</formula>
    </cfRule>
    <cfRule type="expression" dxfId="35" priority="38" stopIfTrue="1">
      <formula>IF($C55="Smelter not listed",TRUE)</formula>
    </cfRule>
    <cfRule type="expression" dxfId="34" priority="43" stopIfTrue="1">
      <formula>IF($C55&lt;&gt;"",TRUE)</formula>
    </cfRule>
  </conditionalFormatting>
  <conditionalFormatting sqref="E55">
    <cfRule type="expression" dxfId="33" priority="40" stopIfTrue="1">
      <formula>IF(AND(E55="",$C55=$X$4),TRUE)</formula>
    </cfRule>
  </conditionalFormatting>
  <conditionalFormatting sqref="G55">
    <cfRule type="expression" dxfId="32" priority="41" stopIfTrue="1">
      <formula>IF(FIND("Enter smelter details",G55),TRUE)</formula>
    </cfRule>
  </conditionalFormatting>
  <conditionalFormatting sqref="B56:B57">
    <cfRule type="expression" dxfId="31" priority="32">
      <formula>IF($B56="",TRUE)</formula>
    </cfRule>
  </conditionalFormatting>
  <conditionalFormatting sqref="C56:C57">
    <cfRule type="expression" dxfId="30" priority="35" stopIfTrue="1">
      <formula>IF(AND(B56&lt;&gt;"",C56=""),TRUE)</formula>
    </cfRule>
  </conditionalFormatting>
  <conditionalFormatting sqref="D56:D57">
    <cfRule type="expression" priority="30" stopIfTrue="1">
      <formula>IF($D56&lt;&gt;"",TRUE)</formula>
    </cfRule>
    <cfRule type="expression" dxfId="29" priority="31" stopIfTrue="1">
      <formula>IF($C56="Smelter not listed",TRUE)</formula>
    </cfRule>
    <cfRule type="expression" dxfId="28" priority="36" stopIfTrue="1">
      <formula>IF($C56&lt;&gt;"",TRUE)</formula>
    </cfRule>
  </conditionalFormatting>
  <conditionalFormatting sqref="E56:E57">
    <cfRule type="expression" dxfId="27" priority="33" stopIfTrue="1">
      <formula>IF(AND(E56="",$C56=$X$4),TRUE)</formula>
    </cfRule>
  </conditionalFormatting>
  <conditionalFormatting sqref="G56:G57">
    <cfRule type="expression" dxfId="26" priority="34" stopIfTrue="1">
      <formula>IF(FIND("Enter smelter details",G56),TRUE)</formula>
    </cfRule>
  </conditionalFormatting>
  <conditionalFormatting sqref="B58:B59">
    <cfRule type="expression" dxfId="25" priority="25">
      <formula>IF($B58="",TRUE)</formula>
    </cfRule>
  </conditionalFormatting>
  <conditionalFormatting sqref="C58:C59">
    <cfRule type="expression" dxfId="24" priority="28" stopIfTrue="1">
      <formula>IF(AND(B58&lt;&gt;"",C58=""),TRUE)</formula>
    </cfRule>
  </conditionalFormatting>
  <conditionalFormatting sqref="D58:D59">
    <cfRule type="expression" priority="23" stopIfTrue="1">
      <formula>IF($D58&lt;&gt;"",TRUE)</formula>
    </cfRule>
    <cfRule type="expression" dxfId="23" priority="24" stopIfTrue="1">
      <formula>IF($C58="Smelter not listed",TRUE)</formula>
    </cfRule>
    <cfRule type="expression" dxfId="22" priority="29" stopIfTrue="1">
      <formula>IF($C58&lt;&gt;"",TRUE)</formula>
    </cfRule>
  </conditionalFormatting>
  <conditionalFormatting sqref="E58:E59">
    <cfRule type="expression" dxfId="21" priority="26" stopIfTrue="1">
      <formula>IF(AND(E58="",$C58=$X$4),TRUE)</formula>
    </cfRule>
  </conditionalFormatting>
  <conditionalFormatting sqref="G58:G59">
    <cfRule type="expression" dxfId="20" priority="27" stopIfTrue="1">
      <formula>IF(FIND("Enter smelter details",G58),TRUE)</formula>
    </cfRule>
  </conditionalFormatting>
  <conditionalFormatting sqref="B60:B62">
    <cfRule type="expression" dxfId="19" priority="18">
      <formula>IF($B60="",TRUE)</formula>
    </cfRule>
  </conditionalFormatting>
  <conditionalFormatting sqref="C60:C62">
    <cfRule type="expression" dxfId="18" priority="21" stopIfTrue="1">
      <formula>IF(AND(B60&lt;&gt;"",C60=""),TRUE)</formula>
    </cfRule>
  </conditionalFormatting>
  <conditionalFormatting sqref="D60:D62">
    <cfRule type="expression" priority="16" stopIfTrue="1">
      <formula>IF($D60&lt;&gt;"",TRUE)</formula>
    </cfRule>
    <cfRule type="expression" dxfId="17" priority="17" stopIfTrue="1">
      <formula>IF($C60="Smelter not listed",TRUE)</formula>
    </cfRule>
    <cfRule type="expression" dxfId="16" priority="22" stopIfTrue="1">
      <formula>IF($C60&lt;&gt;"",TRUE)</formula>
    </cfRule>
  </conditionalFormatting>
  <conditionalFormatting sqref="E60:E62">
    <cfRule type="expression" dxfId="15" priority="19" stopIfTrue="1">
      <formula>IF(AND(E60="",$C60=$X$4),TRUE)</formula>
    </cfRule>
  </conditionalFormatting>
  <conditionalFormatting sqref="G60:G62">
    <cfRule type="expression" dxfId="14" priority="20" stopIfTrue="1">
      <formula>IF(FIND("Enter smelter details",G60),TRUE)</formula>
    </cfRule>
  </conditionalFormatting>
  <conditionalFormatting sqref="E64">
    <cfRule type="expression" dxfId="13" priority="14" stopIfTrue="1">
      <formula>IF(AND(E64="",$A64&lt;&gt;""),TRUE)</formula>
    </cfRule>
    <cfRule type="expression" dxfId="12" priority="15" stopIfTrue="1">
      <formula>IF(FIND("!",E64),TRUE)</formula>
    </cfRule>
  </conditionalFormatting>
  <conditionalFormatting sqref="C63">
    <cfRule type="expression" dxfId="11" priority="11" stopIfTrue="1">
      <formula>IF(AND(B63&lt;&gt;"",C63=""),TRUE)</formula>
    </cfRule>
  </conditionalFormatting>
  <conditionalFormatting sqref="B63:B64">
    <cfRule type="expression" dxfId="10" priority="12" stopIfTrue="1">
      <formula>IF($A63="",TRUE)</formula>
    </cfRule>
    <cfRule type="expression" dxfId="9" priority="13" stopIfTrue="1">
      <formula>IF($A63="",FALSE)</formula>
    </cfRule>
  </conditionalFormatting>
  <conditionalFormatting sqref="C63">
    <cfRule type="expression" dxfId="8" priority="10" stopIfTrue="1">
      <formula>IF(AND(B63&lt;&gt;"",C63=""),TRUE)</formula>
    </cfRule>
  </conditionalFormatting>
  <conditionalFormatting sqref="C64">
    <cfRule type="expression" dxfId="7" priority="9" stopIfTrue="1">
      <formula>IF(AND(B64&lt;&gt;"",C64=""),TRUE)</formula>
    </cfRule>
  </conditionalFormatting>
  <conditionalFormatting sqref="C64">
    <cfRule type="expression" dxfId="6" priority="8" stopIfTrue="1">
      <formula>IF(AND(B64&lt;&gt;"",C64=""),TRUE)</formula>
    </cfRule>
  </conditionalFormatting>
  <conditionalFormatting sqref="B65">
    <cfRule type="expression" dxfId="5" priority="6">
      <formula>IF($B65="",TRUE)</formula>
    </cfRule>
  </conditionalFormatting>
  <conditionalFormatting sqref="C65">
    <cfRule type="expression" dxfId="4" priority="7" stopIfTrue="1">
      <formula>IF(AND(B65&lt;&gt;"",C65=""),TRUE)</formula>
    </cfRule>
  </conditionalFormatting>
  <conditionalFormatting sqref="E65">
    <cfRule type="expression" dxfId="3" priority="5" stopIfTrue="1">
      <formula>IF(AND(E65="",$C65=$X$4),TRUE)</formula>
    </cfRule>
  </conditionalFormatting>
  <conditionalFormatting sqref="D65">
    <cfRule type="expression" priority="2" stopIfTrue="1">
      <formula>IF($D65&lt;&gt;"",TRUE)</formula>
    </cfRule>
    <cfRule type="expression" dxfId="2" priority="3" stopIfTrue="1">
      <formula>IF($C65="Smelter not listed",TRUE)</formula>
    </cfRule>
    <cfRule type="expression" dxfId="1" priority="4" stopIfTrue="1">
      <formula>IF($C65&lt;&gt;"",TRUE)</formula>
    </cfRule>
  </conditionalFormatting>
  <conditionalFormatting sqref="G65">
    <cfRule type="expression" dxfId="0" priority="1" stopIfTrue="1">
      <formula>IF(FIND("Enter smelter details",G65),TRUE)</formula>
    </cfRule>
  </conditionalFormatting>
  <dataValidations count="5">
    <dataValidation type="list" allowBlank="1" showInputMessage="1" showErrorMessage="1" sqref="P5:P2496" xr:uid="{00000000-0002-0000-0400-000003000000}">
      <formula1>$AH$2:$AH$4</formula1>
    </dataValidation>
    <dataValidation type="list" allowBlank="1" showInputMessage="1" showErrorMessage="1" sqref="B5:B2496" xr:uid="{64565C3E-6846-48D5-B508-043FD54571D2}">
      <formula1>SmelterdropX</formula1>
    </dataValidation>
    <dataValidation allowBlank="1" showErrorMessage="1" sqref="F5:G27 F28 F32 F29:G31 E44:F47 F33:G43 F48:G2496" xr:uid="{00000000-0002-0000-0400-000001000000}"/>
    <dataValidation type="list" allowBlank="1" showInputMessage="1" showErrorMessage="1" sqref="E5:E43 E48:E2496 D44:D47" xr:uid="{00000000-0002-0000-0400-000002000000}">
      <formula1>CL</formula1>
    </dataValidation>
    <dataValidation type="list" showInputMessage="1" showErrorMessage="1" sqref="C5:C43 C48:C2496 B44:B47" xr:uid="{468568F1-1491-4DEF-8101-18D7C78AC7D3}">
      <formula1>SN</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92"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6" activePane="bottomRight" state="frozen"/>
      <selection pane="topRight" activeCell="B24" sqref="B24:J24"/>
      <selection pane="bottomLeft" activeCell="B24" sqref="B24:J24"/>
      <selection pane="bottomRight" activeCell="A4" sqref="A4"/>
    </sheetView>
  </sheetViews>
  <sheetFormatPr baseColWidth="10"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67" t="str">
        <f ca="1">OFFSET(L!$C$1,MATCH("Checker"&amp;ADDRESS(ROW(),COLUMN(),4),L!$A:$A,0)-1,SL,,)</f>
        <v>To ensure all required fields have been populated before submitting to your customers review form for any line items highlighted in red</v>
      </c>
      <c r="B1" s="467"/>
      <c r="C1" s="467"/>
      <c r="D1" s="108" t="str">
        <f ca="1">OFFSET(L!$C$1,MATCH("Checker"&amp;ADDRESS(ROW(),COLUMN(),4),L!$A:$A,0)-1,SL,,)</f>
        <v>Required fields remaining to be completed</v>
      </c>
      <c r="E1" s="16" t="s">
        <v>18</v>
      </c>
    </row>
    <row r="2" spans="1:10" ht="15.75">
      <c r="A2" s="58" t="s">
        <v>47</v>
      </c>
      <c r="B2" s="59" t="str">
        <f>IF(F114=1,"Click here to return to Smelter List","")</f>
        <v>Click here to return to Smelter List</v>
      </c>
      <c r="C2" s="111" t="str">
        <f>IF(F112=1,"Click here to return to Product List","")</f>
        <v/>
      </c>
      <c r="D2" s="133" t="e">
        <f ca="1">IF(H125=0,"0",H125)</f>
        <v>#N/A</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RAFI GmbH &amp; Co. KG</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6" t="str">
        <f>Declaration!D19</f>
        <v>Karsten Hoffmann</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karsten.hoffmann@rafi-group.com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0049 751 891284</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Karsten Hoffmann</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karsten.hoffmann@rafi-group.com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45867</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Graphite(*)</v>
      </c>
      <c r="B19" s="79" t="str">
        <f>Declaration!D32</f>
        <v>No</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Lithium(*)</v>
      </c>
      <c r="B20" s="79" t="str">
        <f>Declaration!D33</f>
        <v>No</v>
      </c>
      <c r="C20" s="79" t="str">
        <f t="shared" ca="1" si="3"/>
        <v>Complete</v>
      </c>
      <c r="D20" s="316" t="str">
        <f t="shared" si="8"/>
        <v/>
      </c>
      <c r="E20" s="16" t="s">
        <v>15</v>
      </c>
      <c r="F20" s="323">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Mica(*)</v>
      </c>
      <c r="B21" s="79" t="str">
        <f>Declaration!D34</f>
        <v>No</v>
      </c>
      <c r="C21" s="79" t="str">
        <f t="shared" ca="1" si="3"/>
        <v>Complete</v>
      </c>
      <c r="D21" s="316" t="str">
        <f t="shared" si="8"/>
        <v/>
      </c>
      <c r="E21" s="16"/>
      <c r="F21" s="323">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Nickel(*)</v>
      </c>
      <c r="B22" s="79" t="str">
        <f>Declaration!D35</f>
        <v>Yes</v>
      </c>
      <c r="C22" s="79" t="str">
        <f t="shared" ca="1" si="3"/>
        <v>Complete</v>
      </c>
      <c r="D22" s="316" t="str">
        <f t="shared" si="8"/>
        <v/>
      </c>
      <c r="E22" s="16"/>
      <c r="F22" s="323">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3"/>
      <c r="G23" s="62"/>
      <c r="H23" s="63"/>
      <c r="I23" s="131"/>
      <c r="J23" s="132"/>
    </row>
    <row r="24" spans="1:10" ht="21.95" hidden="1" customHeight="1">
      <c r="A24" s="80" t="str">
        <f>Declaration!B37</f>
        <v/>
      </c>
      <c r="B24" s="79">
        <f>Declaration!D37</f>
        <v>0</v>
      </c>
      <c r="C24" s="79">
        <f t="shared" si="3"/>
        <v>0</v>
      </c>
      <c r="D24" s="85"/>
      <c r="E24" s="16"/>
      <c r="F24" s="323"/>
      <c r="G24" s="62"/>
      <c r="H24" s="63"/>
      <c r="I24" s="131"/>
      <c r="J24" s="132"/>
    </row>
    <row r="25" spans="1:10" ht="21.95" hidden="1" customHeight="1">
      <c r="A25" s="80" t="str">
        <f>Declaration!B38</f>
        <v/>
      </c>
      <c r="B25" s="79">
        <f>Declaration!D38</f>
        <v>0</v>
      </c>
      <c r="C25" s="79">
        <f t="shared" si="3"/>
        <v>0</v>
      </c>
      <c r="D25" s="85"/>
      <c r="E25" s="16"/>
      <c r="F25" s="323"/>
      <c r="G25" s="62"/>
      <c r="H25" s="63"/>
      <c r="I25" s="131"/>
      <c r="J25" s="132"/>
    </row>
    <row r="26" spans="1:10" ht="21.95" hidden="1" customHeight="1">
      <c r="A26" s="80" t="str">
        <f>Declaration!B39</f>
        <v/>
      </c>
      <c r="B26" s="79">
        <f>Declaration!D39</f>
        <v>0</v>
      </c>
      <c r="C26" s="79">
        <f t="shared" si="3"/>
        <v>0</v>
      </c>
      <c r="D26" s="85"/>
      <c r="E26" s="16"/>
      <c r="F26" s="323"/>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38.25">
      <c r="A30" s="80" t="str">
        <f>Declaration!B44</f>
        <v>Graphite</v>
      </c>
      <c r="B30" s="79">
        <f>Declaration!D44</f>
        <v>0</v>
      </c>
      <c r="C30" s="136" t="str">
        <f t="shared" ca="1" si="9"/>
        <v>Complete</v>
      </c>
      <c r="D30" s="316"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38.25">
      <c r="A31" s="80" t="str">
        <f>Declaration!B45</f>
        <v>Lithium</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38.25">
      <c r="A32" s="80" t="str">
        <f>Declaration!B46</f>
        <v>Mica</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38.25">
      <c r="A33" s="80" t="str">
        <f>Declaration!B47</f>
        <v>Nickel(*)</v>
      </c>
      <c r="B33" s="79" t="str">
        <f>Declaration!D47</f>
        <v>Yes</v>
      </c>
      <c r="C33" s="136" t="str">
        <f t="shared" ca="1" si="9"/>
        <v>Complete</v>
      </c>
      <c r="D33" s="316" t="str">
        <f t="shared" si="10"/>
        <v/>
      </c>
      <c r="E33" s="16"/>
      <c r="F33" s="84">
        <f t="shared" si="11"/>
        <v>1</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9"/>
      <c r="E34" s="16"/>
      <c r="F34" s="84"/>
      <c r="G34" s="62"/>
      <c r="H34" s="63"/>
      <c r="I34" s="131"/>
    </row>
    <row r="35" spans="1:10" ht="21.95" hidden="1" customHeight="1">
      <c r="A35" s="80" t="str">
        <f>Declaration!B49</f>
        <v/>
      </c>
      <c r="B35" s="79">
        <f>Declaration!D49</f>
        <v>0</v>
      </c>
      <c r="C35" s="136">
        <f t="shared" si="9"/>
        <v>0</v>
      </c>
      <c r="D35" s="229"/>
      <c r="E35" s="16"/>
      <c r="F35" s="84"/>
      <c r="G35" s="62"/>
      <c r="H35" s="63"/>
      <c r="I35" s="131"/>
    </row>
    <row r="36" spans="1:10" ht="21.95" hidden="1" customHeight="1">
      <c r="A36" s="80" t="str">
        <f>Declaration!B50</f>
        <v/>
      </c>
      <c r="B36" s="79">
        <f>Declaration!D50</f>
        <v>0</v>
      </c>
      <c r="C36" s="136">
        <f t="shared" si="9"/>
        <v>0</v>
      </c>
      <c r="D36" s="229"/>
      <c r="E36" s="16"/>
      <c r="F36" s="84"/>
      <c r="G36" s="62"/>
      <c r="H36" s="63"/>
      <c r="I36" s="131"/>
    </row>
    <row r="37" spans="1:10" ht="21.95" hidden="1" customHeight="1">
      <c r="A37" s="80" t="str">
        <f>Declaration!B51</f>
        <v/>
      </c>
      <c r="B37" s="79">
        <f>Declaration!D51</f>
        <v>0</v>
      </c>
      <c r="C37" s="136">
        <f t="shared" si="9"/>
        <v>0</v>
      </c>
      <c r="D37" s="229"/>
      <c r="E37" s="16"/>
      <c r="F37" s="84"/>
      <c r="G37" s="62"/>
      <c r="H37" s="63"/>
      <c r="I37" s="131"/>
    </row>
    <row r="38" spans="1:10" ht="24.9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51">
      <c r="A39" s="80" t="str">
        <f>Declaration!B54</f>
        <v>Cobalt(*)</v>
      </c>
      <c r="B39" s="79" t="str">
        <f>Declaration!D54</f>
        <v>No</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51">
      <c r="A40" s="80" t="str">
        <f>Declaration!B55</f>
        <v>Copper(*)</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51">
      <c r="A41" s="80" t="str">
        <f>Declaration!B56</f>
        <v>Graphite</v>
      </c>
      <c r="B41" s="79">
        <f>Declaration!D56</f>
        <v>0</v>
      </c>
      <c r="C41" s="136" t="str">
        <f t="shared" ca="1" si="3"/>
        <v>Complete</v>
      </c>
      <c r="D41" s="318"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51">
      <c r="A42" s="80" t="str">
        <f>Declaration!B57</f>
        <v>Lithium</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51">
      <c r="A43" s="80" t="str">
        <f>Declaration!B58</f>
        <v>Mica</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51">
      <c r="A44" s="80" t="str">
        <f>Declaration!B59</f>
        <v>Nickel(*)</v>
      </c>
      <c r="B44" s="79" t="str">
        <f>Declaration!D59</f>
        <v>No</v>
      </c>
      <c r="C44" s="136" t="str">
        <f t="shared" ca="1" si="3"/>
        <v>Complete</v>
      </c>
      <c r="D44" s="318" t="str">
        <f t="shared" si="16"/>
        <v/>
      </c>
      <c r="E44" s="16"/>
      <c r="F44" s="84">
        <f t="shared" si="17"/>
        <v>1</v>
      </c>
      <c r="G44" s="62">
        <f t="shared" si="18"/>
        <v>0</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9"/>
      <c r="E45" s="16"/>
      <c r="F45" s="84"/>
      <c r="G45" s="62"/>
      <c r="H45" s="63"/>
      <c r="I45" s="131"/>
    </row>
    <row r="46" spans="1:10" ht="21.95" hidden="1" customHeight="1">
      <c r="A46" s="80" t="str">
        <f>Declaration!B61</f>
        <v/>
      </c>
      <c r="B46" s="79">
        <f>Declaration!D61</f>
        <v>0</v>
      </c>
      <c r="C46" s="136">
        <f t="shared" si="3"/>
        <v>0</v>
      </c>
      <c r="D46" s="229"/>
      <c r="E46" s="16"/>
      <c r="F46" s="84"/>
      <c r="G46" s="62"/>
      <c r="H46" s="63"/>
      <c r="I46" s="131"/>
    </row>
    <row r="47" spans="1:10" ht="21.95" hidden="1" customHeight="1">
      <c r="A47" s="80" t="str">
        <f>Declaration!B62</f>
        <v/>
      </c>
      <c r="B47" s="79">
        <f>Declaration!D62</f>
        <v>0</v>
      </c>
      <c r="C47" s="136">
        <f t="shared" si="3"/>
        <v>0</v>
      </c>
      <c r="D47" s="229"/>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Unknown</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Unknown</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Complete</v>
      </c>
      <c r="D52" s="318"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t="str">
        <f>Declaration!D71</f>
        <v>Unknown</v>
      </c>
      <c r="C55" s="136" t="str">
        <f t="shared" ca="1" si="20"/>
        <v>Complete</v>
      </c>
      <c r="D55" s="318" t="str">
        <f t="shared" si="21"/>
        <v/>
      </c>
      <c r="E55" s="16"/>
      <c r="F55" s="84">
        <f t="shared" si="22"/>
        <v>1</v>
      </c>
      <c r="G55" s="62">
        <f t="shared" si="23"/>
        <v>0</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t="str">
        <f>Declaration!D78</f>
        <v>Greater than 90%</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t="str">
        <f>Declaration!D79</f>
        <v>Greater than 90%</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25.5">
      <c r="A63" s="80" t="str">
        <f>Declaration!B80</f>
        <v>Graphite</v>
      </c>
      <c r="B63" s="79">
        <f>Declaration!D80</f>
        <v>0</v>
      </c>
      <c r="C63" s="136" t="str">
        <f t="shared" ca="1" si="3"/>
        <v>Complete</v>
      </c>
      <c r="D63" s="319"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25.5">
      <c r="A64" s="80" t="str">
        <f>Declaration!B81</f>
        <v>Lithium</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25.5">
      <c r="A65" s="80" t="str">
        <f>Declaration!B82</f>
        <v>Mica</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25.5">
      <c r="A66" s="80" t="str">
        <f>Declaration!B83</f>
        <v>Nickel(*)</v>
      </c>
      <c r="B66" s="79" t="str">
        <f>Declaration!D83</f>
        <v>Greater than 90%</v>
      </c>
      <c r="C66" s="136" t="str">
        <f t="shared" ca="1" si="3"/>
        <v>Complete</v>
      </c>
      <c r="D66" s="319" t="str">
        <f t="shared" si="25"/>
        <v/>
      </c>
      <c r="E66" s="16"/>
      <c r="F66" s="84">
        <f t="shared" si="26"/>
        <v>1</v>
      </c>
      <c r="G66" s="62">
        <f t="shared" si="27"/>
        <v>0</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t="str">
        <f>Declaration!D90</f>
        <v>Yes</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t="str">
        <f>Declaration!D91</f>
        <v>Yes</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38.25">
      <c r="A74" s="80" t="str">
        <f>Declaration!B92</f>
        <v>Graphite</v>
      </c>
      <c r="B74" s="79">
        <f>Declaration!D92</f>
        <v>0</v>
      </c>
      <c r="C74" s="136" t="str">
        <f t="shared" ca="1" si="31"/>
        <v>Complete</v>
      </c>
      <c r="D74" s="319"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38.25">
      <c r="A75" s="80" t="str">
        <f>Declaration!B93</f>
        <v>Lithium</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38.25">
      <c r="A76" s="80" t="str">
        <f>Declaration!B94</f>
        <v>Mica</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38.25">
      <c r="A77" s="80" t="str">
        <f>Declaration!B95</f>
        <v>Nickel(*)</v>
      </c>
      <c r="B77" s="79" t="str">
        <f>Declaration!D95</f>
        <v>Yes</v>
      </c>
      <c r="C77" s="136" t="str">
        <f t="shared" ca="1" si="31"/>
        <v>Complete</v>
      </c>
      <c r="D77" s="319" t="str">
        <f t="shared" si="32"/>
        <v/>
      </c>
      <c r="E77" s="16"/>
      <c r="F77" s="84">
        <f t="shared" si="33"/>
        <v>1</v>
      </c>
      <c r="G77" s="62">
        <f t="shared" si="34"/>
        <v>0</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t="str">
        <f>Declaration!D102</f>
        <v>Yes</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Copper(*)</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Graphite</v>
      </c>
      <c r="B85" s="79">
        <f>Declaration!D104</f>
        <v>0</v>
      </c>
      <c r="C85" s="136" t="str">
        <f t="shared" ca="1" si="36"/>
        <v>Complete</v>
      </c>
      <c r="D85" s="319"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Lithium</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Mica</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Nickel(*)</v>
      </c>
      <c r="B88" s="79" t="str">
        <f>Declaration!D107</f>
        <v>Yes</v>
      </c>
      <c r="C88" s="136" t="str">
        <f t="shared" ca="1" si="36"/>
        <v>Complete</v>
      </c>
      <c r="D88" s="319" t="str">
        <f t="shared" si="39"/>
        <v/>
      </c>
      <c r="E88" s="16"/>
      <c r="F88" s="84">
        <f t="shared" si="40"/>
        <v>1</v>
      </c>
      <c r="G88" s="62">
        <f t="shared" si="41"/>
        <v>0</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B. Is your responsible minerals sourcing policy publicly available on your website? (Note – If yes, the user shall specify the URL in the comment field.) (*)</v>
      </c>
      <c r="B95" s="79" t="str">
        <f>Declaration!D117</f>
        <v>Yes</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t="str">
        <f>Declaration!G117</f>
        <v>https://www.rafi-group.com/business/responsible-minerals-sourcing-policy/</v>
      </c>
      <c r="C96" s="79" t="str">
        <f ca="1">IF(H96=1,J96,I96)</f>
        <v>Complete</v>
      </c>
      <c r="D96" s="322"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f>Declaration!D122</f>
        <v>0</v>
      </c>
      <c r="C100" s="136" t="str">
        <f t="shared" ca="1" si="44"/>
        <v>Complete</v>
      </c>
      <c r="D100" s="321"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t="str">
        <f>Declaration!D125</f>
        <v>Yes</v>
      </c>
      <c r="C103" s="136" t="str">
        <f t="shared" ca="1" si="44"/>
        <v>Complete</v>
      </c>
      <c r="D103" s="321" t="str">
        <f t="shared" si="46"/>
        <v/>
      </c>
      <c r="E103" s="16"/>
      <c r="F103" s="84">
        <f t="shared" si="45"/>
        <v>1</v>
      </c>
      <c r="G103" s="62">
        <f t="shared" si="47"/>
        <v>0</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No</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IF(H114=0,"","Click here to provide smelter information")</f>
        <v/>
      </c>
      <c r="E114" s="16" t="s">
        <v>15</v>
      </c>
      <c r="F114" s="84">
        <f>F39</f>
        <v>1</v>
      </c>
      <c r="G114" s="62">
        <f>IF(AND(COUNTIF(SmelterIdetifiedForMetal,A114)&gt;0,COUNTIF('Smelter List'!AB$5:AB$2496,A114)&gt;0),0,1)</f>
        <v>0</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Copper</v>
      </c>
      <c r="B115" s="79"/>
      <c r="C115" s="136" t="str">
        <f t="shared" ca="1" si="49"/>
        <v>Complete</v>
      </c>
      <c r="D115" s="379" t="str">
        <f>IF(H115=0,"","Click here to provide smelter information")</f>
        <v/>
      </c>
      <c r="E115" s="16"/>
      <c r="F115" s="84">
        <f>F40</f>
        <v>1</v>
      </c>
      <c r="G115" s="62">
        <f>IF(AND(COUNTIF(SmelterIdetifiedForMetal,A115)&gt;0,COUNTIF('Smelter List'!AB$5:AB$2496,A115)&gt;0),0,1)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Graphite</v>
      </c>
      <c r="B116" s="79"/>
      <c r="C116" s="136" t="str">
        <f t="shared" ca="1" si="49"/>
        <v>Complete</v>
      </c>
      <c r="D116" s="379" t="str">
        <f t="shared" ref="D116:D119" si="51">IF(H116=0,"","Click here to provide smelter information")</f>
        <v/>
      </c>
      <c r="E116" s="16"/>
      <c r="F116" s="84">
        <f t="shared" ref="F116:F119" si="52">F41</f>
        <v>0</v>
      </c>
      <c r="G116" s="62">
        <f>IF(AND(COUNTIF(SmelterIdetifiedForMetal,A116)&gt;0,COUNTIF('Smelter List'!AB$5:AB$2496,A116)&gt;0),0,1)</f>
        <v>1</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Lithium</v>
      </c>
      <c r="B117" s="79"/>
      <c r="C117" s="136" t="str">
        <f t="shared" ca="1" si="49"/>
        <v>Complete</v>
      </c>
      <c r="D117" s="379" t="str">
        <f t="shared" si="51"/>
        <v/>
      </c>
      <c r="E117" s="16"/>
      <c r="F117" s="84">
        <f t="shared" si="52"/>
        <v>0</v>
      </c>
      <c r="G117" s="62">
        <f>IF(AND(COUNTIF(SmelterIdetifiedForMetal,A117)&gt;0,COUNTIF('Smelter List'!AB$5:AB$2496,A117)&gt;0),0,1)</f>
        <v>1</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Mica</v>
      </c>
      <c r="B118" s="79"/>
      <c r="C118" s="136" t="str">
        <f t="shared" ca="1" si="49"/>
        <v>Complete</v>
      </c>
      <c r="D118" s="379" t="str">
        <f t="shared" si="51"/>
        <v/>
      </c>
      <c r="E118" s="16"/>
      <c r="F118" s="84">
        <f t="shared" si="52"/>
        <v>0</v>
      </c>
      <c r="G118" s="62">
        <f>IF(AND(COUNTIF(SmelterIdetifiedForMetal,A118)&gt;0,COUNTIF('Smelter List'!AB$5:AB$2496,A118)&gt;0),0,1)</f>
        <v>1</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Nickel</v>
      </c>
      <c r="B119" s="79"/>
      <c r="C119" s="136" t="str">
        <f t="shared" ca="1" si="49"/>
        <v>Complete</v>
      </c>
      <c r="D119" s="379" t="str">
        <f t="shared" si="51"/>
        <v/>
      </c>
      <c r="E119" s="16"/>
      <c r="F119" s="84">
        <f t="shared" si="52"/>
        <v>1</v>
      </c>
      <c r="G119" s="62">
        <f>IF(AND(COUNTIF(SmelterIdetifiedForMetal,A119)&gt;0,COUNTIF('Smelter List'!AB$5:AB$2496,A119)&gt;0),0,1)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20"/>
      <c r="E120" s="16"/>
      <c r="F120" s="84"/>
      <c r="G120" s="62"/>
      <c r="H120" s="63"/>
      <c r="I120" s="131"/>
      <c r="K120" s="134"/>
    </row>
    <row r="121" spans="1:12" ht="24.95" hidden="1" customHeight="1">
      <c r="A121" s="135" t="str">
        <f>Declaration!AA19</f>
        <v/>
      </c>
      <c r="B121" s="79"/>
      <c r="C121" s="136">
        <f t="shared" si="49"/>
        <v>0</v>
      </c>
      <c r="D121" s="220"/>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e">
        <f ca="1">IF(F124=0,J124,IF(G124=0,I124,L124))</f>
        <v>#N/A</v>
      </c>
      <c r="D124" s="220" t="e">
        <f ca="1">IF(H124=0,"","Click here to provide smelter information")</f>
        <v>#N/A</v>
      </c>
      <c r="E124" s="16"/>
      <c r="F124" s="84">
        <f ca="1">IF(COUNTIF('Smelter List'!$C:$C,"Smelter Not Listed")&gt;0,1,0)</f>
        <v>1</v>
      </c>
      <c r="G124" s="62" t="e" cm="1">
        <f t="array" aca="1" ref="G124" ca="1">IF(OR(SUMPRODUCT(('Smelter List'!$C:$C="Smelter not listed")*('Smelter List'!$D:$D=""))&gt;0,SUMPRODUCT(('Smelter List'!$C:$C="Smelter not listed")*('Smelter List'!$E:$E=""))&gt;0),1,0)</f>
        <v>#N/A</v>
      </c>
      <c r="H124" s="63" t="e">
        <f ca="1">F124*G124</f>
        <v>#N/A</v>
      </c>
      <c r="I124" s="131" t="str">
        <f ca="1">OFFSET(L!$C$1,MATCH("Checker"&amp;"Comp",L!$A:$A,0)-1,SL,,)</f>
        <v>Complete</v>
      </c>
      <c r="J124" s="15" t="s">
        <v>56</v>
      </c>
      <c r="K124" s="134"/>
      <c r="L124" s="15" t="s">
        <v>57</v>
      </c>
    </row>
    <row r="125" spans="1:12">
      <c r="H125" s="15" t="e">
        <f ca="1">SUM(H4:H124)</f>
        <v>#N/A</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129 C4:C129">
    <cfRule type="expression" dxfId="55" priority="1" stopIfTrue="1">
      <formula>$F4=0</formula>
    </cfRule>
    <cfRule type="expression" dxfId="54" priority="419" stopIfTrue="1">
      <formula>$H4=0</formula>
    </cfRule>
    <cfRule type="expression" dxfId="53"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baseColWidth="10"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68" t="str">
        <f ca="1">OFFSET(L!$C$1,MATCH("Mine List"&amp;ADDRESS(ROW(),COLUMN(),4),L!$A:$A,0)-1,SL,,)</f>
        <v>TO BEGIN:</v>
      </c>
      <c r="C2" s="468" t="s">
        <v>19144</v>
      </c>
      <c r="D2" s="468" t="s">
        <v>19144</v>
      </c>
      <c r="E2" s="326"/>
      <c r="F2" s="326"/>
      <c r="G2" s="327"/>
      <c r="H2" s="469"/>
      <c r="I2" s="470"/>
      <c r="J2" s="470"/>
      <c r="K2" s="470"/>
      <c r="L2" s="470"/>
      <c r="M2" s="470"/>
      <c r="N2" s="328"/>
      <c r="O2" s="328"/>
    </row>
    <row r="3" spans="1:19" s="324" customFormat="1" ht="93.95" customHeight="1" thickBot="1">
      <c r="A3" s="360"/>
      <c r="B3" s="471"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1" t="s">
        <v>19144</v>
      </c>
      <c r="D3" s="471" t="s">
        <v>19144</v>
      </c>
      <c r="E3" s="472" t="s">
        <v>19142</v>
      </c>
      <c r="F3" s="472"/>
      <c r="G3" s="473"/>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2" priority="1" stopIfTrue="1">
      <formula>IF($A5="",TRUE)</formula>
    </cfRule>
    <cfRule type="expression" dxfId="51" priority="2" stopIfTrue="1">
      <formula>IF($A5="",FALSE)</formula>
    </cfRule>
  </conditionalFormatting>
  <conditionalFormatting sqref="B5:C2504">
    <cfRule type="expression" dxfId="50" priority="5" stopIfTrue="1">
      <formula>IF(AND(B5="",$A5&lt;&gt;""),TRUE)</formula>
    </cfRule>
    <cfRule type="expression" dxfId="49" priority="6" stopIfTrue="1">
      <formula>IF(FIND("!",B5),TRUE)</formula>
    </cfRule>
  </conditionalFormatting>
  <conditionalFormatting sqref="F5:F2504">
    <cfRule type="expression" dxfId="48" priority="3" stopIfTrue="1">
      <formula>IF(AND(F5="",$A5&lt;&gt;""),TRUE)</formula>
    </cfRule>
    <cfRule type="expression" dxfId="47"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75" t="str">
        <f ca="1">OFFSET(L!$C$1,MATCH("Product List"&amp;ADDRESS(ROW(),COLUMN(),4),L!$A:$A,0)-1,SL,,)</f>
        <v>Completion required only if reporting level "Product (or List of Products)" selected on the 'Declaration' worksheet.</v>
      </c>
      <c r="B1" s="476"/>
      <c r="C1" s="476"/>
      <c r="D1" s="476"/>
      <c r="E1" s="107"/>
    </row>
    <row r="2" spans="1:35">
      <c r="A2" s="19"/>
      <c r="B2" s="109"/>
      <c r="C2" s="109"/>
      <c r="D2"/>
      <c r="E2" s="20"/>
    </row>
    <row r="3" spans="1:35">
      <c r="A3" s="19"/>
      <c r="B3" s="109"/>
      <c r="C3" s="109"/>
      <c r="D3" s="109"/>
      <c r="E3" s="20"/>
    </row>
    <row r="4" spans="1:35" ht="15.75" customHeight="1">
      <c r="A4" s="19"/>
      <c r="B4" s="474" t="s">
        <v>47</v>
      </c>
      <c r="C4" s="474"/>
      <c r="D4" s="474"/>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7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7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7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7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7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7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7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7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7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7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7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7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7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7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7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7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7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7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7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7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7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7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77" t="str">
        <f ca="1">OFFSET(L!$C$1,MATCH("General"&amp;"Cpy",L!$A:$A,0)-1,SL,,)</f>
        <v>© 2025 Responsible Minerals Initiative. All rights reserved.</v>
      </c>
      <c r="C1001" s="477"/>
      <c r="D1001" s="477"/>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baseColWidth="10"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7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78"/>
      <c r="C1" s="478"/>
      <c r="D1" s="478"/>
      <c r="E1" s="478"/>
      <c r="F1" s="478"/>
      <c r="G1" s="478"/>
    </row>
    <row r="2" spans="1:13">
      <c r="A2" s="479"/>
      <c r="B2" s="479"/>
      <c r="C2" s="479"/>
      <c r="D2" s="479"/>
      <c r="E2" s="479"/>
      <c r="F2" s="479"/>
      <c r="G2" s="479"/>
      <c r="H2" s="479"/>
      <c r="I2" s="479"/>
    </row>
    <row r="3" spans="1:13">
      <c r="A3" s="479"/>
      <c r="B3" s="479"/>
      <c r="C3" s="479"/>
      <c r="D3" s="479"/>
      <c r="E3" s="479"/>
      <c r="F3" s="479"/>
      <c r="G3" s="479"/>
      <c r="H3" s="479"/>
      <c r="I3" s="479"/>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baseColWidth="10"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4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30">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71.2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56.2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199.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27.7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56.75">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4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28.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85.2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28">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40.5">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7">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5" customHeight="1">
      <c r="A295" s="126" t="str">
        <f t="shared" si="12"/>
        <v>CheckerJ78</v>
      </c>
      <c r="B295" s="126" t="s">
        <v>1154</v>
      </c>
      <c r="C295" s="126" t="s">
        <v>18981</v>
      </c>
      <c r="G295"/>
      <c r="H295" s="276"/>
    </row>
    <row r="296" spans="1:9" ht="51.95" customHeight="1">
      <c r="A296" s="126" t="str">
        <f t="shared" si="12"/>
        <v>CheckerJ79</v>
      </c>
      <c r="B296" s="126" t="s">
        <v>1154</v>
      </c>
      <c r="C296" s="126" t="s">
        <v>18982</v>
      </c>
      <c r="G296"/>
      <c r="H296" s="276"/>
    </row>
    <row r="297" spans="1:9" ht="51.9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5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85.2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F6C351B3-CEA9-43D6-AD7F-E370CA39D915}"/>
    </customSheetView>
    <customSheetView guid="{4BDF1A28-30D5-449D-B20E-D6C97EF9FAE1}" showAutoFilter="1">
      <selection activeCell="C174" sqref="C174"/>
      <pageMargins left="0" right="0" top="0" bottom="0" header="0" footer="0"/>
      <pageSetup paperSize="9" orientation="portrait"/>
      <autoFilter ref="B1:N1" xr:uid="{DDC871B1-C743-4452-B894-2B13277436EA}"/>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baseColWidth="10"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1684FFDF-F66D-4B5F-B3A9-A3AE561A0B71}"/>
    </customSheetView>
    <customSheetView guid="{4BDF1A28-30D5-449D-B20E-D6C97EF9FAE1}" showAutoFilter="1">
      <selection activeCell="C1" sqref="C1:D65536"/>
      <pageMargins left="0" right="0" top="0" bottom="0" header="0" footer="0"/>
      <pageSetup orientation="portrait"/>
      <autoFilter ref="B1:C1" xr:uid="{34BE024F-F525-43BC-9128-7B3DD435FB9B}"/>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Hoffmann, Karsten</cp:lastModifiedBy>
  <cp:revision/>
  <dcterms:created xsi:type="dcterms:W3CDTF">2010-06-21T21:00:23Z</dcterms:created>
  <dcterms:modified xsi:type="dcterms:W3CDTF">2025-07-29T08:57:35Z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